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870" windowHeight="9885" tabRatio="723" firstSheet="2" activeTab="5"/>
  </bookViews>
  <sheets>
    <sheet name="IMM 2010" sheetId="1" r:id="rId1"/>
    <sheet name="IMM 2011" sheetId="2" r:id="rId2"/>
    <sheet name="IMM 2012" sheetId="3" r:id="rId3"/>
    <sheet name="IMM 2013" sheetId="6" r:id="rId4"/>
    <sheet name="IMM SINTESI" sheetId="8" r:id="rId5"/>
    <sheet name="Grafici IMM (FONTE DATI ITC)" sheetId="9" r:id="rId6"/>
  </sheets>
  <calcPr calcId="152511"/>
</workbook>
</file>

<file path=xl/calcChain.xml><?xml version="1.0" encoding="utf-8"?>
<calcChain xmlns="http://schemas.openxmlformats.org/spreadsheetml/2006/main">
  <c r="M47" i="9" l="1"/>
  <c r="M48" i="9" s="1"/>
  <c r="L47" i="9"/>
  <c r="L48" i="9" s="1"/>
  <c r="K47" i="9"/>
  <c r="K48" i="9" s="1"/>
  <c r="J47" i="9"/>
  <c r="J48" i="9" s="1"/>
  <c r="I47" i="9"/>
  <c r="I48" i="9" s="1"/>
  <c r="M44" i="9"/>
  <c r="L44" i="9"/>
  <c r="K44" i="9"/>
  <c r="J44" i="9"/>
  <c r="I44" i="9"/>
  <c r="M40" i="9"/>
  <c r="L40" i="9"/>
  <c r="K40" i="9"/>
  <c r="I40" i="9"/>
  <c r="J39" i="9"/>
  <c r="J40" i="9" s="1"/>
  <c r="M36" i="9"/>
  <c r="L36" i="9"/>
  <c r="K36" i="9"/>
  <c r="J36" i="9"/>
  <c r="I36" i="9"/>
  <c r="M30" i="9"/>
  <c r="L30" i="9"/>
  <c r="K30" i="9"/>
  <c r="I30" i="9"/>
  <c r="J27" i="9"/>
  <c r="J30" i="9" s="1"/>
  <c r="M23" i="9"/>
  <c r="L23" i="9"/>
  <c r="K23" i="9"/>
  <c r="I23" i="9"/>
  <c r="J20" i="9"/>
  <c r="J23" i="9" s="1"/>
  <c r="M16" i="9"/>
  <c r="L16" i="9"/>
  <c r="K16" i="9"/>
  <c r="I16" i="9"/>
  <c r="J12" i="9"/>
  <c r="J16" i="9" s="1"/>
  <c r="M11" i="9"/>
  <c r="L11" i="9"/>
  <c r="K11" i="9"/>
  <c r="I11" i="9"/>
  <c r="J8" i="9"/>
  <c r="J11" i="9" s="1"/>
  <c r="H47" i="8"/>
  <c r="H48" i="8" s="1"/>
  <c r="H44" i="8"/>
  <c r="H39" i="8"/>
  <c r="H40" i="8" s="1"/>
  <c r="H36" i="8"/>
  <c r="H27" i="8"/>
  <c r="H30" i="8" s="1"/>
  <c r="H20" i="8"/>
  <c r="H23" i="8" s="1"/>
  <c r="H12" i="8"/>
  <c r="H16" i="8" s="1"/>
  <c r="H8" i="8"/>
  <c r="H11" i="8" s="1"/>
  <c r="AA46" i="8"/>
  <c r="AA45" i="8"/>
  <c r="AA43" i="8"/>
  <c r="AA39" i="8"/>
  <c r="AA34" i="8"/>
  <c r="AA33" i="8"/>
  <c r="AA29" i="8"/>
  <c r="AA27" i="8"/>
  <c r="AA26" i="8"/>
  <c r="AA25" i="8"/>
  <c r="AA24" i="8"/>
  <c r="AA22" i="8"/>
  <c r="AA20" i="8"/>
  <c r="AA19" i="8"/>
  <c r="AA15" i="8"/>
  <c r="AA14" i="8"/>
  <c r="AA12" i="8"/>
  <c r="AA10" i="8"/>
  <c r="AA8" i="8"/>
  <c r="X47" i="8"/>
  <c r="X48" i="8" s="1"/>
  <c r="Y46" i="8"/>
  <c r="Y45" i="8"/>
  <c r="X44" i="8"/>
  <c r="Y43" i="8"/>
  <c r="H17" i="8" l="1"/>
  <c r="H41" i="8"/>
  <c r="H31" i="8"/>
  <c r="I41" i="9"/>
  <c r="I17" i="9"/>
  <c r="M17" i="9"/>
  <c r="K31" i="9"/>
  <c r="L31" i="9"/>
  <c r="J41" i="9"/>
  <c r="K41" i="9"/>
  <c r="L41" i="9"/>
  <c r="K17" i="9"/>
  <c r="L17" i="9"/>
  <c r="I31" i="9"/>
  <c r="M31" i="9"/>
  <c r="M41" i="9"/>
  <c r="J17" i="9"/>
  <c r="J31" i="9"/>
  <c r="Y44" i="8"/>
  <c r="Y48" i="8"/>
  <c r="Y47" i="8"/>
  <c r="H50" i="8" l="1"/>
  <c r="I50" i="9"/>
  <c r="M50" i="9"/>
  <c r="L50" i="9"/>
  <c r="K50" i="9"/>
  <c r="J50" i="9"/>
  <c r="U47" i="8" l="1"/>
  <c r="U48" i="8" s="1"/>
  <c r="T47" i="8"/>
  <c r="AA47" i="8" s="1"/>
  <c r="U44" i="8"/>
  <c r="T44" i="8"/>
  <c r="V46" i="8"/>
  <c r="V45" i="8"/>
  <c r="V43" i="8"/>
  <c r="Q47" i="8"/>
  <c r="Q44" i="8"/>
  <c r="M47" i="8"/>
  <c r="M48" i="8" s="1"/>
  <c r="L47" i="8"/>
  <c r="N46" i="8"/>
  <c r="N45" i="8"/>
  <c r="M44" i="8"/>
  <c r="L44" i="8"/>
  <c r="N43" i="8"/>
  <c r="X40" i="8"/>
  <c r="Y39" i="8"/>
  <c r="Y37" i="8"/>
  <c r="X36" i="8"/>
  <c r="Y34" i="8"/>
  <c r="Y33" i="8"/>
  <c r="X30" i="8"/>
  <c r="Y29" i="8"/>
  <c r="Y27" i="8"/>
  <c r="Y26" i="8"/>
  <c r="Y25" i="8"/>
  <c r="Y24" i="8"/>
  <c r="X23" i="8"/>
  <c r="Y22" i="8"/>
  <c r="Y20" i="8"/>
  <c r="Y19" i="8"/>
  <c r="X16" i="8"/>
  <c r="Y15" i="8"/>
  <c r="Y14" i="8"/>
  <c r="Y12" i="8"/>
  <c r="X11" i="8"/>
  <c r="Y10" i="8"/>
  <c r="Y8" i="8"/>
  <c r="U40" i="8"/>
  <c r="T40" i="8"/>
  <c r="U36" i="8"/>
  <c r="T36" i="8"/>
  <c r="V39" i="8"/>
  <c r="V37" i="8"/>
  <c r="V34" i="8"/>
  <c r="V33" i="8"/>
  <c r="Q40" i="8"/>
  <c r="Q36" i="8"/>
  <c r="M40" i="8"/>
  <c r="L40" i="8"/>
  <c r="N39" i="8"/>
  <c r="N37" i="8"/>
  <c r="M36" i="8"/>
  <c r="L36" i="8"/>
  <c r="N34" i="8"/>
  <c r="N33" i="8"/>
  <c r="G39" i="8"/>
  <c r="G38" i="8"/>
  <c r="G37" i="8"/>
  <c r="U30" i="8"/>
  <c r="T30" i="8"/>
  <c r="V29" i="8"/>
  <c r="V27" i="8"/>
  <c r="V26" i="8"/>
  <c r="V25" i="8"/>
  <c r="V24" i="8"/>
  <c r="Q30" i="8"/>
  <c r="M30" i="8"/>
  <c r="L30" i="8"/>
  <c r="N29" i="8"/>
  <c r="N27" i="8"/>
  <c r="N26" i="8"/>
  <c r="N25" i="8"/>
  <c r="N24" i="8"/>
  <c r="U23" i="8"/>
  <c r="T23" i="8"/>
  <c r="V22" i="8"/>
  <c r="V20" i="8"/>
  <c r="V19" i="8"/>
  <c r="Q23" i="8"/>
  <c r="M23" i="8"/>
  <c r="L23" i="8"/>
  <c r="N22" i="8"/>
  <c r="N20" i="8"/>
  <c r="N19" i="8"/>
  <c r="U16" i="8"/>
  <c r="T16" i="8"/>
  <c r="V12" i="8"/>
  <c r="V15" i="8"/>
  <c r="V14" i="8"/>
  <c r="Q16" i="8"/>
  <c r="M16" i="8"/>
  <c r="L16" i="8"/>
  <c r="N12" i="8"/>
  <c r="N15" i="8"/>
  <c r="N14" i="8"/>
  <c r="U11" i="8"/>
  <c r="T11" i="8"/>
  <c r="V10" i="8"/>
  <c r="V8" i="8"/>
  <c r="Q11" i="8"/>
  <c r="M11" i="8"/>
  <c r="L11" i="8"/>
  <c r="N8" i="8"/>
  <c r="N10" i="8"/>
  <c r="G7" i="8"/>
  <c r="G8" i="8"/>
  <c r="G9" i="8"/>
  <c r="G10" i="8"/>
  <c r="E11" i="8"/>
  <c r="F11" i="8"/>
  <c r="G12" i="8"/>
  <c r="G13" i="8"/>
  <c r="G15" i="8"/>
  <c r="G14" i="8"/>
  <c r="E16" i="8"/>
  <c r="E17" i="8" s="1"/>
  <c r="F16" i="8"/>
  <c r="G19" i="8"/>
  <c r="G20" i="8"/>
  <c r="G21" i="8"/>
  <c r="G22" i="8"/>
  <c r="E23" i="8"/>
  <c r="F23" i="8"/>
  <c r="G24" i="8"/>
  <c r="G28" i="8"/>
  <c r="G27" i="8"/>
  <c r="G25" i="8"/>
  <c r="G26" i="8"/>
  <c r="G29" i="8"/>
  <c r="E30" i="8"/>
  <c r="E31" i="8" s="1"/>
  <c r="F30" i="8"/>
  <c r="F31" i="8" s="1"/>
  <c r="G33" i="8"/>
  <c r="G34" i="8"/>
  <c r="E36" i="8"/>
  <c r="F36" i="8"/>
  <c r="E40" i="8"/>
  <c r="E41" i="8" s="1"/>
  <c r="F40" i="8"/>
  <c r="G43" i="8"/>
  <c r="F47" i="8"/>
  <c r="E47" i="8"/>
  <c r="G46" i="8"/>
  <c r="G45" i="8"/>
  <c r="F41" i="8" l="1"/>
  <c r="G41" i="8"/>
  <c r="G36" i="8"/>
  <c r="G23" i="8"/>
  <c r="AA16" i="8"/>
  <c r="AA30" i="8"/>
  <c r="AA36" i="8"/>
  <c r="AA40" i="8"/>
  <c r="AA11" i="8"/>
  <c r="AA23" i="8"/>
  <c r="AA44" i="8"/>
  <c r="V36" i="8"/>
  <c r="T48" i="8"/>
  <c r="Q48" i="8"/>
  <c r="N44" i="8"/>
  <c r="L48" i="8"/>
  <c r="N48" i="8" s="1"/>
  <c r="G31" i="8"/>
  <c r="M17" i="8"/>
  <c r="Q31" i="8"/>
  <c r="N36" i="8"/>
  <c r="N16" i="8"/>
  <c r="T17" i="8"/>
  <c r="M31" i="8"/>
  <c r="V23" i="8"/>
  <c r="L31" i="8"/>
  <c r="T31" i="8"/>
  <c r="X31" i="8"/>
  <c r="Y30" i="8"/>
  <c r="Q17" i="8"/>
  <c r="L41" i="8"/>
  <c r="Q41" i="8"/>
  <c r="T41" i="8"/>
  <c r="U17" i="8"/>
  <c r="G11" i="8"/>
  <c r="N11" i="8"/>
  <c r="N23" i="8"/>
  <c r="U31" i="8"/>
  <c r="M41" i="8"/>
  <c r="U41" i="8"/>
  <c r="X17" i="8"/>
  <c r="Y23" i="8"/>
  <c r="V44" i="8"/>
  <c r="L17" i="8"/>
  <c r="X41" i="8"/>
  <c r="V47" i="8"/>
  <c r="N47" i="8"/>
  <c r="Y11" i="8"/>
  <c r="Y16" i="8"/>
  <c r="Y40" i="8"/>
  <c r="Y36" i="8"/>
  <c r="V40" i="8"/>
  <c r="N40" i="8"/>
  <c r="V30" i="8"/>
  <c r="N30" i="8"/>
  <c r="V16" i="8"/>
  <c r="V11" i="8"/>
  <c r="G16" i="8"/>
  <c r="G40" i="8"/>
  <c r="G30" i="8"/>
  <c r="F17" i="8"/>
  <c r="G17" i="8" s="1"/>
  <c r="E44" i="8"/>
  <c r="E48" i="8"/>
  <c r="E50" i="8" s="1"/>
  <c r="G47" i="8"/>
  <c r="Y41" i="8" l="1"/>
  <c r="Y17" i="8"/>
  <c r="AA17" i="8"/>
  <c r="AA31" i="8"/>
  <c r="AA41" i="8"/>
  <c r="V48" i="8"/>
  <c r="AA48" i="8"/>
  <c r="N17" i="8"/>
  <c r="V17" i="8"/>
  <c r="N31" i="8"/>
  <c r="Q50" i="8"/>
  <c r="V31" i="8"/>
  <c r="T50" i="8"/>
  <c r="X50" i="8"/>
  <c r="V41" i="8"/>
  <c r="N41" i="8"/>
  <c r="Y31" i="8"/>
  <c r="L50" i="8"/>
  <c r="U50" i="8"/>
  <c r="V50" i="8" s="1"/>
  <c r="M50" i="8"/>
  <c r="Y50" i="8" l="1"/>
  <c r="AA50" i="8"/>
  <c r="N50" i="8"/>
  <c r="F48" i="8"/>
  <c r="F44" i="8"/>
  <c r="G44" i="8" s="1"/>
  <c r="G8" i="6"/>
  <c r="F50" i="8" l="1"/>
  <c r="G50" i="8" s="1"/>
  <c r="G48" i="8"/>
  <c r="F41" i="6"/>
  <c r="E41" i="6"/>
  <c r="G40" i="6"/>
  <c r="G39" i="6"/>
  <c r="F38" i="6"/>
  <c r="E38" i="6"/>
  <c r="E42" i="6" s="1"/>
  <c r="G37" i="6"/>
  <c r="F34" i="6"/>
  <c r="E34" i="6"/>
  <c r="G33" i="6"/>
  <c r="G32" i="6"/>
  <c r="F31" i="6"/>
  <c r="E31" i="6"/>
  <c r="G30" i="6"/>
  <c r="G29" i="6"/>
  <c r="F26" i="6"/>
  <c r="E26" i="6"/>
  <c r="E27" i="6" s="1"/>
  <c r="G25" i="6"/>
  <c r="G23" i="6"/>
  <c r="G24" i="6"/>
  <c r="G21" i="6"/>
  <c r="G22" i="6"/>
  <c r="F20" i="6"/>
  <c r="E20" i="6"/>
  <c r="G20" i="6" s="1"/>
  <c r="G19" i="6"/>
  <c r="G18" i="6"/>
  <c r="G17" i="6"/>
  <c r="F14" i="6"/>
  <c r="F15" i="6" s="1"/>
  <c r="E14" i="6"/>
  <c r="G13" i="6"/>
  <c r="G12" i="6"/>
  <c r="G11" i="6"/>
  <c r="E10" i="6"/>
  <c r="G9" i="6"/>
  <c r="F41" i="3"/>
  <c r="E41" i="3"/>
  <c r="G41" i="3" s="1"/>
  <c r="G40" i="3"/>
  <c r="G39" i="3"/>
  <c r="F38" i="3"/>
  <c r="F42" i="3" s="1"/>
  <c r="E38" i="3"/>
  <c r="G37" i="3"/>
  <c r="F34" i="3"/>
  <c r="E34" i="3"/>
  <c r="G33" i="3"/>
  <c r="G32" i="3"/>
  <c r="F31" i="3"/>
  <c r="E31" i="3"/>
  <c r="E35" i="3" s="1"/>
  <c r="G30" i="3"/>
  <c r="G29" i="3"/>
  <c r="F26" i="3"/>
  <c r="E26" i="3"/>
  <c r="G25" i="3"/>
  <c r="G23" i="3"/>
  <c r="G24" i="3"/>
  <c r="G21" i="3"/>
  <c r="G22" i="3"/>
  <c r="F20" i="3"/>
  <c r="E20" i="3"/>
  <c r="G19" i="3"/>
  <c r="G18" i="3"/>
  <c r="G17" i="3"/>
  <c r="F14" i="3"/>
  <c r="F15" i="3" s="1"/>
  <c r="E14" i="3"/>
  <c r="G13" i="3"/>
  <c r="G12" i="3"/>
  <c r="G11" i="3"/>
  <c r="F10" i="3"/>
  <c r="E10" i="3"/>
  <c r="E15" i="3" s="1"/>
  <c r="G9" i="3"/>
  <c r="G8" i="3"/>
  <c r="F27" i="6" l="1"/>
  <c r="F42" i="6"/>
  <c r="G42" i="6" s="1"/>
  <c r="E35" i="6"/>
  <c r="F35" i="6"/>
  <c r="E15" i="6"/>
  <c r="E44" i="6" s="1"/>
  <c r="G10" i="6"/>
  <c r="G15" i="6"/>
  <c r="G26" i="6"/>
  <c r="G31" i="6"/>
  <c r="G38" i="6"/>
  <c r="G14" i="6"/>
  <c r="G34" i="6"/>
  <c r="G41" i="6"/>
  <c r="G15" i="3"/>
  <c r="F35" i="3"/>
  <c r="G26" i="3"/>
  <c r="G14" i="3"/>
  <c r="G10" i="3"/>
  <c r="F27" i="3"/>
  <c r="G20" i="3"/>
  <c r="G35" i="3"/>
  <c r="F44" i="3"/>
  <c r="E27" i="3"/>
  <c r="G34" i="3"/>
  <c r="G38" i="3"/>
  <c r="E42" i="3"/>
  <c r="G31" i="3"/>
  <c r="F44" i="6" l="1"/>
  <c r="G27" i="6"/>
  <c r="G35" i="6"/>
  <c r="E44" i="3"/>
  <c r="G42" i="3"/>
  <c r="G27" i="3"/>
  <c r="G44" i="6" l="1"/>
  <c r="G44" i="3"/>
  <c r="F41" i="2" l="1"/>
  <c r="E41" i="2"/>
  <c r="G40" i="2"/>
  <c r="G39" i="2"/>
  <c r="F38" i="2"/>
  <c r="E38" i="2"/>
  <c r="G37" i="2"/>
  <c r="F34" i="2"/>
  <c r="E34" i="2"/>
  <c r="G33" i="2"/>
  <c r="G32" i="2"/>
  <c r="F31" i="2"/>
  <c r="E31" i="2"/>
  <c r="G30" i="2"/>
  <c r="G29" i="2"/>
  <c r="F26" i="2"/>
  <c r="E26" i="2"/>
  <c r="G25" i="2"/>
  <c r="G24" i="2"/>
  <c r="G23" i="2"/>
  <c r="G22" i="2"/>
  <c r="G21" i="2"/>
  <c r="F20" i="2"/>
  <c r="E20" i="2"/>
  <c r="G19" i="2"/>
  <c r="G18" i="2"/>
  <c r="G17" i="2"/>
  <c r="F14" i="2"/>
  <c r="E14" i="2"/>
  <c r="G13" i="2"/>
  <c r="G12" i="2"/>
  <c r="G11" i="2"/>
  <c r="F10" i="2"/>
  <c r="E10" i="2"/>
  <c r="G9" i="2"/>
  <c r="G8" i="2"/>
  <c r="G20" i="2" l="1"/>
  <c r="G31" i="2"/>
  <c r="G38" i="2"/>
  <c r="E35" i="2"/>
  <c r="F42" i="2"/>
  <c r="E15" i="2"/>
  <c r="F15" i="2"/>
  <c r="F35" i="2"/>
  <c r="G35" i="2" s="1"/>
  <c r="E42" i="2"/>
  <c r="G10" i="2"/>
  <c r="G14" i="2"/>
  <c r="E27" i="2"/>
  <c r="G42" i="2"/>
  <c r="F27" i="2"/>
  <c r="G34" i="2"/>
  <c r="G26" i="2"/>
  <c r="G41" i="2"/>
  <c r="G27" i="2" l="1"/>
  <c r="E44" i="2"/>
  <c r="G15" i="2"/>
  <c r="F44" i="2"/>
  <c r="G44" i="2" s="1"/>
  <c r="G46" i="1" l="1"/>
  <c r="G45" i="1"/>
  <c r="G43" i="1"/>
  <c r="G37" i="1"/>
  <c r="G39" i="1"/>
  <c r="G38" i="1"/>
  <c r="G35" i="1"/>
  <c r="G34" i="1"/>
  <c r="G30" i="1"/>
  <c r="G29" i="1"/>
  <c r="G28" i="1"/>
  <c r="G27" i="1"/>
  <c r="G26" i="1"/>
  <c r="G25" i="1"/>
  <c r="G23" i="1"/>
  <c r="G22" i="1"/>
  <c r="G21" i="1"/>
  <c r="G20" i="1"/>
  <c r="G16" i="1"/>
  <c r="G15" i="1"/>
  <c r="G14" i="1"/>
  <c r="G13" i="1"/>
  <c r="G11" i="1"/>
  <c r="G10" i="1"/>
  <c r="G9" i="1"/>
  <c r="G8" i="1"/>
  <c r="F47" i="1"/>
  <c r="F48" i="1" s="1"/>
  <c r="E47" i="1"/>
  <c r="G47" i="1" s="1"/>
  <c r="F44" i="1"/>
  <c r="E44" i="1"/>
  <c r="F40" i="1"/>
  <c r="E40" i="1"/>
  <c r="E41" i="1" s="1"/>
  <c r="F36" i="1"/>
  <c r="F41" i="1" s="1"/>
  <c r="E36" i="1"/>
  <c r="F31" i="1"/>
  <c r="E31" i="1"/>
  <c r="F24" i="1"/>
  <c r="G24" i="1" s="1"/>
  <c r="E24" i="1"/>
  <c r="F17" i="1"/>
  <c r="E17" i="1"/>
  <c r="F12" i="1"/>
  <c r="G12" i="1" s="1"/>
  <c r="E12" i="1"/>
  <c r="G17" i="1" l="1"/>
  <c r="G31" i="1"/>
  <c r="G44" i="1"/>
  <c r="G41" i="1"/>
  <c r="G40" i="1"/>
  <c r="E32" i="1"/>
  <c r="E48" i="1"/>
  <c r="G36" i="1"/>
  <c r="F32" i="1"/>
  <c r="E18" i="1"/>
  <c r="F18" i="1"/>
  <c r="G18" i="1" s="1"/>
  <c r="E50" i="1" l="1"/>
  <c r="F50" i="1"/>
  <c r="G50" i="1" s="1"/>
  <c r="G32" i="1"/>
  <c r="G48" i="1"/>
</calcChain>
</file>

<file path=xl/sharedStrings.xml><?xml version="1.0" encoding="utf-8"?>
<sst xmlns="http://schemas.openxmlformats.org/spreadsheetml/2006/main" count="627" uniqueCount="96">
  <si>
    <t>DIPARTIMENTO</t>
  </si>
  <si>
    <t>COD</t>
  </si>
  <si>
    <t>Dipartimento di Ing. Civile, Ambientale, del Territorio, Edile e di Chimica</t>
  </si>
  <si>
    <t>Corso di Laurea</t>
  </si>
  <si>
    <t>LT19</t>
  </si>
  <si>
    <t>INGEGNERIA CIVILE E PER L'AMBIENTE E IL TERRITORIO (D.M.270/04)</t>
  </si>
  <si>
    <t>LT06</t>
  </si>
  <si>
    <t>INGEGNERIA PER L'AMBIENTE E IL TERRITORIO (D.M.270/04)</t>
  </si>
  <si>
    <t>LT01</t>
  </si>
  <si>
    <t>INGEGNERIA CIVILE (D.M.270/04)</t>
  </si>
  <si>
    <t>LT02</t>
  </si>
  <si>
    <t>INGEGNERIA EDILE (D.M.270/04)</t>
  </si>
  <si>
    <t>Corso di Laurea Magistrale</t>
  </si>
  <si>
    <t>LM61</t>
  </si>
  <si>
    <t>INGEGNERIA CIVILE E PER L'AMBIENTE E IL TERRITORIO (D.M. 270/04)</t>
  </si>
  <si>
    <t>LM62</t>
  </si>
  <si>
    <t>INGEGNERIA PER L'AMBIENTE E IL TERRITORIO (D.M. 270/04)</t>
  </si>
  <si>
    <t>LM02</t>
  </si>
  <si>
    <t>INGEGNERIA DEI SISTEMI EDILIZI (D.M.270/04)</t>
  </si>
  <si>
    <t>LM01</t>
  </si>
  <si>
    <t>INGEGNERIA CIVILE (D.M. 270/04)</t>
  </si>
  <si>
    <t>Dipartimento di Ingegneria Elettrica e dell'Informazione</t>
  </si>
  <si>
    <t>LT05</t>
  </si>
  <si>
    <t>INGEGNERIA ELETTRICA (D.M.270/04)</t>
  </si>
  <si>
    <t>LT04</t>
  </si>
  <si>
    <t>INGEGNERIA ELETTRONICA E DELLE TELECOMUNICAZIONI (D.M.270/04)</t>
  </si>
  <si>
    <t>LT09</t>
  </si>
  <si>
    <t>INGEGNERIA DEI SISTEMI INDUSTRIALI ED ELETTRONICI (D.M.270/04)</t>
  </si>
  <si>
    <t>LT17</t>
  </si>
  <si>
    <t>INGEGNERIA INFORMATICA E DELL'AUTOMAZIONE (D.M.270/04)</t>
  </si>
  <si>
    <t>LM06</t>
  </si>
  <si>
    <t>INGEGNERIA DELL'AUTOMAZIONE (D.M. 270/04)</t>
  </si>
  <si>
    <t>LM37</t>
  </si>
  <si>
    <t>INGEGNERIA ELETTRONICA (D.M. 270/04)</t>
  </si>
  <si>
    <t>LM04</t>
  </si>
  <si>
    <t>LM14</t>
  </si>
  <si>
    <t>INGEGNERIA DELLE TELECOMUNICAZIONI (D.M. 270/04)</t>
  </si>
  <si>
    <t>LM17</t>
  </si>
  <si>
    <t>INGEGNERIA INFORMATICA (D.M. 270/04)</t>
  </si>
  <si>
    <t>LM05</t>
  </si>
  <si>
    <t>INGEGNERIA ELETTRICA (D.M. 270/04)</t>
  </si>
  <si>
    <t>Dipartimento di Ingegneria Meccanica, Matematica e Management</t>
  </si>
  <si>
    <t>LT03</t>
  </si>
  <si>
    <t>INGEGNERIA GESTIONALE (D.M.270/04)</t>
  </si>
  <si>
    <t>LT30</t>
  </si>
  <si>
    <t>INGEGNERIA MECCANICA (D.M.270/04)</t>
  </si>
  <si>
    <t>LM09</t>
  </si>
  <si>
    <t>INGEGNERIA MECCANICA (D.M. 270/04)</t>
  </si>
  <si>
    <t>LM30</t>
  </si>
  <si>
    <t>LM03</t>
  </si>
  <si>
    <t>INGEGNERIA GESTIONALE (D.M. 270/04)</t>
  </si>
  <si>
    <t>Dipartimento di Scienze dell'Ingegneria Civile e dell'Architettura</t>
  </si>
  <si>
    <t>LT50</t>
  </si>
  <si>
    <t>DISEGNO INDUSTRIALE (D.M.270/04)</t>
  </si>
  <si>
    <t>Laurea Magistrale Ciclo Unico 5 anni</t>
  </si>
  <si>
    <t>LM53CU</t>
  </si>
  <si>
    <t>INGEGNERIA EDILE ARCHITETTURA  (D.M.270/04)</t>
  </si>
  <si>
    <t>LM51CU</t>
  </si>
  <si>
    <t>ARCHITETTURA (D.M. 270/04)</t>
  </si>
  <si>
    <t>Totale</t>
  </si>
  <si>
    <t>TIPO CORSO</t>
  </si>
  <si>
    <t>CORSO DI STUDI</t>
  </si>
  <si>
    <t>% reiscritti</t>
  </si>
  <si>
    <t>Iscritti II anno 2011/2012</t>
  </si>
  <si>
    <t>TOTALE IMM. 2010/2011</t>
  </si>
  <si>
    <t>TOTALE IMM. 2011/2012</t>
  </si>
  <si>
    <t>Iscritti II anno 2012/2013</t>
  </si>
  <si>
    <t>LT16</t>
  </si>
  <si>
    <t>INGEGNERIA CIVILE E AMBIENTALE (D.M. 270/04)</t>
  </si>
  <si>
    <t>LM63</t>
  </si>
  <si>
    <t>LT31</t>
  </si>
  <si>
    <t>TOTALE IMM. 2012/2013</t>
  </si>
  <si>
    <t>Iscritti II anno 2013/2014</t>
  </si>
  <si>
    <t>LM13</t>
  </si>
  <si>
    <t xml:space="preserve">Immatricolati 2013/2014 reiscritti allo stesso corso di studi al II anno 2014/2015 </t>
  </si>
  <si>
    <t xml:space="preserve">Immatricolati 2010/2011 reiscritti allo stesso corso di studi al II anno 2011/2012 </t>
  </si>
  <si>
    <t xml:space="preserve">Immatricolati 2011/2012 reiscritti allo stesso corso di studi al II anno 2012/2013 </t>
  </si>
  <si>
    <t xml:space="preserve">Immatricolati 2012/2013 reiscritti allo stesso corso di studi al II anno 2013/2014 </t>
  </si>
  <si>
    <t>2010-2011</t>
  </si>
  <si>
    <t>2011-2012</t>
  </si>
  <si>
    <t>LT16*</t>
  </si>
  <si>
    <t xml:space="preserve">*scompaiono LT01, 06, 19 sostituite da LT16 </t>
  </si>
  <si>
    <t>2013-2014</t>
  </si>
  <si>
    <t>2012-2013</t>
  </si>
  <si>
    <t>*scompaiono LM61, 62</t>
  </si>
  <si>
    <t>LT31*</t>
  </si>
  <si>
    <t>*cambio codice</t>
  </si>
  <si>
    <t>TOTALE IMM. 2013/2014</t>
  </si>
  <si>
    <t>Iscritti II anno 2014/2015</t>
  </si>
  <si>
    <t>Iscritti II anno 2015/2013</t>
  </si>
  <si>
    <t>TREND
13/14-14/15</t>
  </si>
  <si>
    <t>* Per il confronto, per il 2010 sono stati accorpati i dati di LT01, LT06, LT19</t>
  </si>
  <si>
    <t>* Per il confronto, per il 2010 sono stati accorpati i dati di LM61 ed LM 62</t>
  </si>
  <si>
    <t>* Per il confronto, per il 2010 sono stati accorpati i dati di LT04 ed LT 09</t>
  </si>
  <si>
    <t>* Per il confronto, per il 2010 sono stati accorpati i dati di LM04 ed LM 37</t>
  </si>
  <si>
    <t>* Per il confronto, per il 2010 sono stati accorpati i dati di LM09 ed LM30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</si>
</sst>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color indexed="8"/>
      <name val="Arial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indexed="8"/>
      <name val="Arial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00FF00"/>
        <bgColor indexed="64"/>
      </patternFill>
    </fill>
  </fills>
  <borders count="39">
    <border>
      <left/>
      <right/>
      <top/>
      <bottom/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3" tint="-0.24994659260841701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0" tint="-0.149967955565050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theme="3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3" fontId="2" fillId="0" borderId="0" xfId="0" applyNumberFormat="1" applyFont="1" applyFill="1"/>
    <xf numFmtId="10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8" xfId="0" applyFont="1" applyBorder="1"/>
    <xf numFmtId="3" fontId="2" fillId="0" borderId="8" xfId="0" applyNumberFormat="1" applyFont="1" applyBorder="1"/>
    <xf numFmtId="10" fontId="2" fillId="0" borderId="8" xfId="0" applyNumberFormat="1" applyFont="1" applyBorder="1"/>
    <xf numFmtId="0" fontId="2" fillId="0" borderId="10" xfId="0" applyFont="1" applyBorder="1"/>
    <xf numFmtId="3" fontId="2" fillId="0" borderId="10" xfId="0" applyNumberFormat="1" applyFont="1" applyBorder="1"/>
    <xf numFmtId="10" fontId="2" fillId="0" borderId="10" xfId="0" applyNumberFormat="1" applyFont="1" applyBorder="1"/>
    <xf numFmtId="3" fontId="2" fillId="2" borderId="10" xfId="0" applyNumberFormat="1" applyFont="1" applyFill="1" applyBorder="1"/>
    <xf numFmtId="10" fontId="2" fillId="2" borderId="10" xfId="0" applyNumberFormat="1" applyFont="1" applyFill="1" applyBorder="1"/>
    <xf numFmtId="3" fontId="2" fillId="3" borderId="12" xfId="0" applyNumberFormat="1" applyFont="1" applyFill="1" applyBorder="1"/>
    <xf numFmtId="10" fontId="2" fillId="3" borderId="12" xfId="0" applyNumberFormat="1" applyFont="1" applyFill="1" applyBorder="1"/>
    <xf numFmtId="0" fontId="2" fillId="3" borderId="12" xfId="0" applyFont="1" applyFill="1" applyBorder="1" applyAlignment="1">
      <alignment horizontal="center" vertical="top" wrapText="1"/>
    </xf>
    <xf numFmtId="3" fontId="1" fillId="5" borderId="14" xfId="0" applyNumberFormat="1" applyFont="1" applyFill="1" applyBorder="1" applyAlignment="1">
      <alignment horizontal="right"/>
    </xf>
    <xf numFmtId="10" fontId="1" fillId="5" borderId="14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10" fontId="0" fillId="0" borderId="0" xfId="0" applyNumberFormat="1"/>
    <xf numFmtId="0" fontId="6" fillId="0" borderId="16" xfId="0" applyFont="1" applyBorder="1" applyAlignment="1">
      <alignment vertical="top" wrapText="1"/>
    </xf>
    <xf numFmtId="3" fontId="6" fillId="0" borderId="16" xfId="0" applyNumberFormat="1" applyFont="1" applyBorder="1"/>
    <xf numFmtId="0" fontId="0" fillId="0" borderId="16" xfId="0" applyBorder="1"/>
    <xf numFmtId="10" fontId="0" fillId="0" borderId="16" xfId="0" applyNumberFormat="1" applyBorder="1"/>
    <xf numFmtId="0" fontId="6" fillId="0" borderId="10" xfId="0" applyFont="1" applyBorder="1" applyAlignment="1">
      <alignment vertical="top" wrapText="1"/>
    </xf>
    <xf numFmtId="3" fontId="6" fillId="0" borderId="10" xfId="0" applyNumberFormat="1" applyFont="1" applyBorder="1"/>
    <xf numFmtId="0" fontId="0" fillId="0" borderId="10" xfId="0" applyBorder="1"/>
    <xf numFmtId="10" fontId="0" fillId="0" borderId="10" xfId="0" applyNumberFormat="1" applyBorder="1"/>
    <xf numFmtId="3" fontId="6" fillId="2" borderId="10" xfId="0" applyNumberFormat="1" applyFont="1" applyFill="1" applyBorder="1"/>
    <xf numFmtId="10" fontId="0" fillId="2" borderId="10" xfId="0" applyNumberFormat="1" applyFill="1" applyBorder="1"/>
    <xf numFmtId="3" fontId="6" fillId="3" borderId="19" xfId="0" applyNumberFormat="1" applyFont="1" applyFill="1" applyBorder="1"/>
    <xf numFmtId="10" fontId="0" fillId="3" borderId="19" xfId="0" applyNumberFormat="1" applyFill="1" applyBorder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3" fontId="6" fillId="2" borderId="10" xfId="0" applyNumberFormat="1" applyFont="1" applyFill="1" applyBorder="1" applyAlignment="1">
      <alignment horizontal="right"/>
    </xf>
    <xf numFmtId="3" fontId="0" fillId="2" borderId="10" xfId="0" applyNumberFormat="1" applyFill="1" applyBorder="1"/>
    <xf numFmtId="3" fontId="0" fillId="3" borderId="19" xfId="0" applyNumberFormat="1" applyFill="1" applyBorder="1"/>
    <xf numFmtId="0" fontId="7" fillId="6" borderId="0" xfId="0" applyFont="1" applyFill="1"/>
    <xf numFmtId="3" fontId="7" fillId="6" borderId="0" xfId="0" applyNumberFormat="1" applyFont="1" applyFill="1"/>
    <xf numFmtId="10" fontId="7" fillId="6" borderId="0" xfId="0" applyNumberFormat="1" applyFont="1" applyFill="1"/>
    <xf numFmtId="0" fontId="6" fillId="0" borderId="0" xfId="0" applyFont="1" applyFill="1"/>
    <xf numFmtId="0" fontId="6" fillId="0" borderId="16" xfId="0" applyFont="1" applyBorder="1" applyAlignment="1">
      <alignment vertical="top"/>
    </xf>
    <xf numFmtId="3" fontId="6" fillId="0" borderId="16" xfId="0" applyNumberFormat="1" applyFont="1" applyBorder="1" applyAlignment="1">
      <alignment vertical="top"/>
    </xf>
    <xf numFmtId="0" fontId="0" fillId="0" borderId="16" xfId="0" applyBorder="1" applyAlignment="1">
      <alignment vertical="top"/>
    </xf>
    <xf numFmtId="10" fontId="0" fillId="0" borderId="16" xfId="0" applyNumberFormat="1" applyBorder="1" applyAlignment="1">
      <alignment vertical="top"/>
    </xf>
    <xf numFmtId="0" fontId="6" fillId="0" borderId="10" xfId="0" applyFont="1" applyBorder="1" applyAlignment="1">
      <alignment vertical="top"/>
    </xf>
    <xf numFmtId="3" fontId="6" fillId="0" borderId="10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10" fontId="0" fillId="0" borderId="10" xfId="0" applyNumberFormat="1" applyBorder="1" applyAlignment="1">
      <alignment vertical="top"/>
    </xf>
    <xf numFmtId="3" fontId="6" fillId="2" borderId="10" xfId="0" applyNumberFormat="1" applyFont="1" applyFill="1" applyBorder="1" applyAlignment="1">
      <alignment vertical="top"/>
    </xf>
    <xf numFmtId="10" fontId="0" fillId="2" borderId="10" xfId="0" applyNumberFormat="1" applyFill="1" applyBorder="1" applyAlignment="1">
      <alignment vertical="top"/>
    </xf>
    <xf numFmtId="3" fontId="6" fillId="7" borderId="19" xfId="0" applyNumberFormat="1" applyFont="1" applyFill="1" applyBorder="1" applyAlignment="1">
      <alignment vertical="top"/>
    </xf>
    <xf numFmtId="10" fontId="0" fillId="7" borderId="19" xfId="0" applyNumberFormat="1" applyFill="1" applyBorder="1" applyAlignment="1">
      <alignment vertical="top"/>
    </xf>
    <xf numFmtId="3" fontId="0" fillId="2" borderId="10" xfId="0" applyNumberFormat="1" applyFill="1" applyBorder="1" applyAlignment="1">
      <alignment vertical="top"/>
    </xf>
    <xf numFmtId="3" fontId="0" fillId="7" borderId="19" xfId="0" applyNumberFormat="1" applyFill="1" applyBorder="1" applyAlignment="1">
      <alignment vertical="top"/>
    </xf>
    <xf numFmtId="0" fontId="7" fillId="5" borderId="0" xfId="0" applyFont="1" applyFill="1"/>
    <xf numFmtId="3" fontId="7" fillId="5" borderId="0" xfId="0" applyNumberFormat="1" applyFont="1" applyFill="1"/>
    <xf numFmtId="3" fontId="0" fillId="0" borderId="0" xfId="0" applyNumberFormat="1"/>
    <xf numFmtId="0" fontId="8" fillId="8" borderId="28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Fill="1" applyBorder="1"/>
    <xf numFmtId="3" fontId="6" fillId="0" borderId="0" xfId="0" applyNumberFormat="1" applyFont="1" applyBorder="1"/>
    <xf numFmtId="0" fontId="0" fillId="0" borderId="0" xfId="0" applyBorder="1"/>
    <xf numFmtId="10" fontId="0" fillId="0" borderId="0" xfId="0" applyNumberFormat="1" applyBorder="1"/>
    <xf numFmtId="10" fontId="2" fillId="3" borderId="12" xfId="0" applyNumberFormat="1" applyFont="1" applyFill="1" applyBorder="1" applyAlignment="1">
      <alignment horizontal="center" vertical="center"/>
    </xf>
    <xf numFmtId="0" fontId="0" fillId="0" borderId="34" xfId="0" applyBorder="1"/>
    <xf numFmtId="9" fontId="2" fillId="0" borderId="34" xfId="1" applyFont="1" applyBorder="1" applyAlignment="1">
      <alignment horizontal="center" vertical="center"/>
    </xf>
    <xf numFmtId="10" fontId="2" fillId="2" borderId="35" xfId="0" applyNumberFormat="1" applyFont="1" applyFill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10" fontId="2" fillId="10" borderId="36" xfId="0" applyNumberFormat="1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top"/>
    </xf>
    <xf numFmtId="164" fontId="2" fillId="3" borderId="12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8" borderId="38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0" fontId="2" fillId="0" borderId="8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3" borderId="12" xfId="0" applyFont="1" applyFill="1" applyBorder="1" applyAlignment="1">
      <alignment horizontal="left" vertical="top" wrapText="1"/>
    </xf>
    <xf numFmtId="10" fontId="1" fillId="4" borderId="5" xfId="0" applyNumberFormat="1" applyFont="1" applyFill="1" applyBorder="1" applyAlignment="1">
      <alignment horizontal="center" vertical="center" wrapText="1"/>
    </xf>
    <xf numFmtId="10" fontId="1" fillId="4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2" borderId="20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7" borderId="22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10" fontId="1" fillId="4" borderId="31" xfId="0" applyNumberFormat="1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E200"/>
      <color rgb="FFFF00FF"/>
      <color rgb="FF0000FF"/>
      <color rgb="FFFF33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Dicatech Lauree Triennali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Ingegneria civile e ambientale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ITC)'!$J$8:$M$8</c:f>
              <c:numCache>
                <c:formatCode>#,##0</c:formatCode>
                <c:ptCount val="4"/>
                <c:pt idx="0">
                  <c:v>428</c:v>
                </c:pt>
                <c:pt idx="1">
                  <c:v>364</c:v>
                </c:pt>
                <c:pt idx="2">
                  <c:v>337</c:v>
                </c:pt>
                <c:pt idx="3">
                  <c:v>313</c:v>
                </c:pt>
              </c:numCache>
            </c:numRef>
          </c:val>
          <c:smooth val="0"/>
        </c:ser>
        <c:ser>
          <c:idx val="3"/>
          <c:order val="1"/>
          <c:tx>
            <c:v>Ingegneria Edile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ITC)'!$J$10:$M$10</c:f>
              <c:numCache>
                <c:formatCode>#,##0</c:formatCode>
                <c:ptCount val="4"/>
                <c:pt idx="0">
                  <c:v>299</c:v>
                </c:pt>
                <c:pt idx="1">
                  <c:v>131</c:v>
                </c:pt>
                <c:pt idx="2" formatCode="General">
                  <c:v>147</c:v>
                </c:pt>
                <c:pt idx="3" formatCode="General">
                  <c:v>109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ITC)'!$J$11:$M$11</c:f>
              <c:numCache>
                <c:formatCode>#,##0</c:formatCode>
                <c:ptCount val="4"/>
                <c:pt idx="0">
                  <c:v>727</c:v>
                </c:pt>
                <c:pt idx="1">
                  <c:v>495</c:v>
                </c:pt>
                <c:pt idx="2">
                  <c:v>484</c:v>
                </c:pt>
                <c:pt idx="3">
                  <c:v>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2090336"/>
        <c:axId val="-1542101760"/>
      </c:lineChart>
      <c:catAx>
        <c:axId val="-154209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42101760"/>
        <c:crosses val="autoZero"/>
        <c:auto val="1"/>
        <c:lblAlgn val="ctr"/>
        <c:lblOffset val="100"/>
        <c:noMultiLvlLbl val="0"/>
      </c:catAx>
      <c:valAx>
        <c:axId val="-1542101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542090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Politecnico Lauree Triennali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LM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ITC)'!$I$11:$N$11</c:f>
              <c:numCache>
                <c:formatCode>#,##0</c:formatCode>
                <c:ptCount val="6"/>
                <c:pt idx="0">
                  <c:v>727</c:v>
                </c:pt>
                <c:pt idx="1">
                  <c:v>727</c:v>
                </c:pt>
                <c:pt idx="2">
                  <c:v>495</c:v>
                </c:pt>
                <c:pt idx="3">
                  <c:v>484</c:v>
                </c:pt>
                <c:pt idx="4">
                  <c:v>422</c:v>
                </c:pt>
              </c:numCache>
            </c:numRef>
          </c:val>
          <c:smooth val="0"/>
        </c:ser>
        <c:ser>
          <c:idx val="1"/>
          <c:order val="1"/>
          <c:tx>
            <c:v>DIEI LT</c:v>
          </c:tx>
          <c:spPr>
            <a:ln w="31750">
              <a:solidFill>
                <a:srgbClr val="FF330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ITC)'!$I$23:$N$23</c:f>
              <c:numCache>
                <c:formatCode>#,##0</c:formatCode>
                <c:ptCount val="6"/>
                <c:pt idx="0">
                  <c:v>426</c:v>
                </c:pt>
                <c:pt idx="1">
                  <c:v>426</c:v>
                </c:pt>
                <c:pt idx="2">
                  <c:v>319</c:v>
                </c:pt>
                <c:pt idx="3">
                  <c:v>390</c:v>
                </c:pt>
                <c:pt idx="4">
                  <c:v>436</c:v>
                </c:pt>
              </c:numCache>
            </c:numRef>
          </c:val>
          <c:smooth val="0"/>
        </c:ser>
        <c:ser>
          <c:idx val="2"/>
          <c:order val="2"/>
          <c:tx>
            <c:v>DMMM LT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ITC)'!$I$36:$N$36</c:f>
              <c:numCache>
                <c:formatCode>#,##0</c:formatCode>
                <c:ptCount val="6"/>
                <c:pt idx="0">
                  <c:v>517</c:v>
                </c:pt>
                <c:pt idx="1">
                  <c:v>517</c:v>
                </c:pt>
                <c:pt idx="2">
                  <c:v>468</c:v>
                </c:pt>
                <c:pt idx="3">
                  <c:v>495</c:v>
                </c:pt>
                <c:pt idx="4">
                  <c:v>500</c:v>
                </c:pt>
              </c:numCache>
            </c:numRef>
          </c:val>
          <c:smooth val="0"/>
        </c:ser>
        <c:ser>
          <c:idx val="3"/>
          <c:order val="3"/>
          <c:tx>
            <c:v>DICAR LT</c:v>
          </c:tx>
          <c:spPr>
            <a:ln>
              <a:solidFill>
                <a:srgbClr val="00E2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ITC)'!$I$44:$N$44</c:f>
              <c:numCache>
                <c:formatCode>#,##0</c:formatCode>
                <c:ptCount val="6"/>
                <c:pt idx="0">
                  <c:v>43</c:v>
                </c:pt>
                <c:pt idx="1">
                  <c:v>43</c:v>
                </c:pt>
                <c:pt idx="2">
                  <c:v>47</c:v>
                </c:pt>
                <c:pt idx="3">
                  <c:v>43</c:v>
                </c:pt>
                <c:pt idx="4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2093056"/>
        <c:axId val="-1542103392"/>
      </c:lineChart>
      <c:catAx>
        <c:axId val="-1542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42103392"/>
        <c:crosses val="autoZero"/>
        <c:auto val="1"/>
        <c:lblAlgn val="ctr"/>
        <c:lblOffset val="100"/>
        <c:noMultiLvlLbl val="0"/>
      </c:catAx>
      <c:valAx>
        <c:axId val="-1542103392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-1542093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Dicatech Lauree Magistrali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Ingegneria per l'ambiente e il terr.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ITC)'!$J$12:$M$12</c:f>
              <c:numCache>
                <c:formatCode>#,##0</c:formatCode>
                <c:ptCount val="4"/>
                <c:pt idx="0">
                  <c:v>61</c:v>
                </c:pt>
                <c:pt idx="1">
                  <c:v>51</c:v>
                </c:pt>
                <c:pt idx="2">
                  <c:v>39</c:v>
                </c:pt>
                <c:pt idx="3">
                  <c:v>177</c:v>
                </c:pt>
              </c:numCache>
            </c:numRef>
          </c:val>
          <c:smooth val="0"/>
        </c:ser>
        <c:ser>
          <c:idx val="1"/>
          <c:order val="1"/>
          <c:tx>
            <c:v>Ingegneria Civile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ITC)'!$J$14:$M$14</c:f>
              <c:numCache>
                <c:formatCode>#,##0</c:formatCode>
                <c:ptCount val="4"/>
                <c:pt idx="0">
                  <c:v>97</c:v>
                </c:pt>
                <c:pt idx="1">
                  <c:v>86</c:v>
                </c:pt>
                <c:pt idx="2">
                  <c:v>91</c:v>
                </c:pt>
                <c:pt idx="3">
                  <c:v>63</c:v>
                </c:pt>
              </c:numCache>
            </c:numRef>
          </c:val>
          <c:smooth val="0"/>
        </c:ser>
        <c:ser>
          <c:idx val="3"/>
          <c:order val="2"/>
          <c:tx>
            <c:v>Ing. Dei Sistemi Edilizi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ITC)'!$J$15:$M$15</c:f>
              <c:numCache>
                <c:formatCode>#,##0</c:formatCode>
                <c:ptCount val="4"/>
                <c:pt idx="0">
                  <c:v>72</c:v>
                </c:pt>
                <c:pt idx="1">
                  <c:v>94</c:v>
                </c:pt>
                <c:pt idx="2">
                  <c:v>95</c:v>
                </c:pt>
                <c:pt idx="3">
                  <c:v>157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ITC)'!$J$16:$M$16</c:f>
              <c:numCache>
                <c:formatCode>#,##0</c:formatCode>
                <c:ptCount val="4"/>
                <c:pt idx="0">
                  <c:v>230</c:v>
                </c:pt>
                <c:pt idx="1">
                  <c:v>231</c:v>
                </c:pt>
                <c:pt idx="2">
                  <c:v>225</c:v>
                </c:pt>
                <c:pt idx="3">
                  <c:v>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2097408"/>
        <c:axId val="-1542098496"/>
      </c:lineChart>
      <c:catAx>
        <c:axId val="-154209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42098496"/>
        <c:crosses val="autoZero"/>
        <c:auto val="1"/>
        <c:lblAlgn val="ctr"/>
        <c:lblOffset val="100"/>
        <c:noMultiLvlLbl val="0"/>
      </c:catAx>
      <c:valAx>
        <c:axId val="-1542098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54209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DIEI Lauree Triennali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Elettrica/elettronica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ITC)'!$J$19:$M$19</c:f>
              <c:numCache>
                <c:formatCode>#,##0</c:formatCode>
                <c:ptCount val="4"/>
                <c:pt idx="0">
                  <c:v>72</c:v>
                </c:pt>
                <c:pt idx="1">
                  <c:v>78</c:v>
                </c:pt>
                <c:pt idx="2">
                  <c:v>96</c:v>
                </c:pt>
                <c:pt idx="3">
                  <c:v>125</c:v>
                </c:pt>
              </c:numCache>
            </c:numRef>
          </c:val>
          <c:smooth val="0"/>
        </c:ser>
        <c:ser>
          <c:idx val="3"/>
          <c:order val="1"/>
          <c:tx>
            <c:v>Ing. Informatica e dell'automazione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ITC)'!$J$22:$M$22</c:f>
              <c:numCache>
                <c:formatCode>#,##0</c:formatCode>
                <c:ptCount val="4"/>
                <c:pt idx="0">
                  <c:v>182</c:v>
                </c:pt>
                <c:pt idx="1">
                  <c:v>140</c:v>
                </c:pt>
                <c:pt idx="2">
                  <c:v>175</c:v>
                </c:pt>
                <c:pt idx="3">
                  <c:v>175</c:v>
                </c:pt>
              </c:numCache>
            </c:numRef>
          </c:val>
          <c:smooth val="0"/>
        </c:ser>
        <c:ser>
          <c:idx val="2"/>
          <c:order val="2"/>
          <c:tx>
            <c:v>Ing. Elettronica e delle telecomunicazioni</c:v>
          </c:tx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ITC)'!$J$20:$M$20</c:f>
              <c:numCache>
                <c:formatCode>#,##0</c:formatCode>
                <c:ptCount val="4"/>
                <c:pt idx="0">
                  <c:v>172</c:v>
                </c:pt>
                <c:pt idx="1">
                  <c:v>101</c:v>
                </c:pt>
                <c:pt idx="2">
                  <c:v>119</c:v>
                </c:pt>
                <c:pt idx="3">
                  <c:v>136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ITC)'!$J$6:$M$6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ITC)'!$J$23:$M$23</c:f>
              <c:numCache>
                <c:formatCode>#,##0</c:formatCode>
                <c:ptCount val="4"/>
                <c:pt idx="0">
                  <c:v>426</c:v>
                </c:pt>
                <c:pt idx="1">
                  <c:v>319</c:v>
                </c:pt>
                <c:pt idx="2">
                  <c:v>390</c:v>
                </c:pt>
                <c:pt idx="3">
                  <c:v>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2093600"/>
        <c:axId val="-1542089248"/>
      </c:lineChart>
      <c:catAx>
        <c:axId val="-154209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42089248"/>
        <c:crosses val="autoZero"/>
        <c:auto val="1"/>
        <c:lblAlgn val="ctr"/>
        <c:lblOffset val="100"/>
        <c:noMultiLvlLbl val="0"/>
      </c:catAx>
      <c:valAx>
        <c:axId val="-154208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542093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DIEI Lauree Magistrali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Dell'automazione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ITC)'!$J$24:$M$24</c:f>
              <c:numCache>
                <c:formatCode>#,##0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  <c:smooth val="0"/>
        </c:ser>
        <c:ser>
          <c:idx val="3"/>
          <c:order val="1"/>
          <c:tx>
            <c:v>Ing. telecomunicazioni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ITC)'!$J$25:$M$25</c:f>
              <c:numCache>
                <c:formatCode>#,##0</c:formatCode>
                <c:ptCount val="4"/>
                <c:pt idx="0">
                  <c:v>27</c:v>
                </c:pt>
                <c:pt idx="1">
                  <c:v>34</c:v>
                </c:pt>
                <c:pt idx="2">
                  <c:v>9</c:v>
                </c:pt>
                <c:pt idx="3">
                  <c:v>18</c:v>
                </c:pt>
              </c:numCache>
            </c:numRef>
          </c:val>
          <c:smooth val="0"/>
        </c:ser>
        <c:ser>
          <c:idx val="2"/>
          <c:order val="2"/>
          <c:tx>
            <c:v>Ing. Informatica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ITC)'!$J$26:$M$26</c:f>
              <c:numCache>
                <c:formatCode>#,##0</c:formatCode>
                <c:ptCount val="4"/>
                <c:pt idx="0">
                  <c:v>37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</c:numCache>
            </c:numRef>
          </c:val>
          <c:smooth val="0"/>
        </c:ser>
        <c:ser>
          <c:idx val="4"/>
          <c:order val="3"/>
          <c:tx>
            <c:v>Ing. Elettronica</c:v>
          </c:tx>
          <c:val>
            <c:numRef>
              <c:f>'Grafici IMM (FONTE DATI ITC)'!$J$27:$M$27</c:f>
              <c:numCache>
                <c:formatCode>#,##0</c:formatCode>
                <c:ptCount val="4"/>
                <c:pt idx="0">
                  <c:v>37</c:v>
                </c:pt>
                <c:pt idx="1">
                  <c:v>39</c:v>
                </c:pt>
                <c:pt idx="2">
                  <c:v>24</c:v>
                </c:pt>
                <c:pt idx="3">
                  <c:v>16</c:v>
                </c:pt>
              </c:numCache>
            </c:numRef>
          </c:val>
          <c:smooth val="0"/>
        </c:ser>
        <c:ser>
          <c:idx val="0"/>
          <c:order val="4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ITC)'!$J$30:$M$30</c:f>
              <c:numCache>
                <c:formatCode>#,##0</c:formatCode>
                <c:ptCount val="4"/>
                <c:pt idx="0">
                  <c:v>149</c:v>
                </c:pt>
                <c:pt idx="1">
                  <c:v>157</c:v>
                </c:pt>
                <c:pt idx="2">
                  <c:v>118</c:v>
                </c:pt>
                <c:pt idx="3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2104480"/>
        <c:axId val="-1542771264"/>
      </c:lineChart>
      <c:catAx>
        <c:axId val="-154210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42771264"/>
        <c:crosses val="autoZero"/>
        <c:auto val="1"/>
        <c:lblAlgn val="ctr"/>
        <c:lblOffset val="100"/>
        <c:noMultiLvlLbl val="0"/>
      </c:catAx>
      <c:valAx>
        <c:axId val="-154277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54210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DMMM Lauree Triennali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Gestionale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ITC)'!$J$33:$M$33</c:f>
              <c:numCache>
                <c:formatCode>#,##0</c:formatCode>
                <c:ptCount val="4"/>
                <c:pt idx="0">
                  <c:v>210</c:v>
                </c:pt>
                <c:pt idx="1">
                  <c:v>135</c:v>
                </c:pt>
                <c:pt idx="2">
                  <c:v>145</c:v>
                </c:pt>
                <c:pt idx="3">
                  <c:v>151</c:v>
                </c:pt>
              </c:numCache>
            </c:numRef>
          </c:val>
          <c:smooth val="0"/>
        </c:ser>
        <c:ser>
          <c:idx val="3"/>
          <c:order val="1"/>
          <c:tx>
            <c:v>Ing. Meccanica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ITC)'!$J$34:$M$34</c:f>
              <c:numCache>
                <c:formatCode>#,##0</c:formatCode>
                <c:ptCount val="4"/>
                <c:pt idx="0">
                  <c:v>307</c:v>
                </c:pt>
                <c:pt idx="1">
                  <c:v>333</c:v>
                </c:pt>
                <c:pt idx="2">
                  <c:v>350</c:v>
                </c:pt>
                <c:pt idx="3">
                  <c:v>349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ITC)'!$J$36:$M$36</c:f>
              <c:numCache>
                <c:formatCode>#,##0</c:formatCode>
                <c:ptCount val="4"/>
                <c:pt idx="0">
                  <c:v>517</c:v>
                </c:pt>
                <c:pt idx="1">
                  <c:v>468</c:v>
                </c:pt>
                <c:pt idx="2">
                  <c:v>495</c:v>
                </c:pt>
                <c:pt idx="3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8919984"/>
        <c:axId val="-1678923248"/>
      </c:lineChart>
      <c:catAx>
        <c:axId val="-167891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78923248"/>
        <c:crosses val="autoZero"/>
        <c:auto val="1"/>
        <c:lblAlgn val="ctr"/>
        <c:lblOffset val="100"/>
        <c:noMultiLvlLbl val="0"/>
      </c:catAx>
      <c:valAx>
        <c:axId val="-167892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678919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DMMM Lauree Magistrali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Ing. Gestionale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ITC)'!$J$37:$M$37</c:f>
              <c:numCache>
                <c:formatCode>#,##0</c:formatCode>
                <c:ptCount val="4"/>
                <c:pt idx="0">
                  <c:v>119</c:v>
                </c:pt>
                <c:pt idx="1">
                  <c:v>140</c:v>
                </c:pt>
                <c:pt idx="2">
                  <c:v>112</c:v>
                </c:pt>
                <c:pt idx="3">
                  <c:v>160</c:v>
                </c:pt>
              </c:numCache>
            </c:numRef>
          </c:val>
          <c:smooth val="0"/>
        </c:ser>
        <c:ser>
          <c:idx val="3"/>
          <c:order val="1"/>
          <c:tx>
            <c:v>Ing. Meccanica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ITC)'!$J$39:$M$39</c:f>
              <c:numCache>
                <c:formatCode>#,##0</c:formatCode>
                <c:ptCount val="4"/>
                <c:pt idx="0">
                  <c:v>119</c:v>
                </c:pt>
                <c:pt idx="1">
                  <c:v>143</c:v>
                </c:pt>
                <c:pt idx="2">
                  <c:v>127</c:v>
                </c:pt>
                <c:pt idx="3">
                  <c:v>140</c:v>
                </c:pt>
              </c:numCache>
            </c:numRef>
          </c:val>
          <c:smooth val="0"/>
        </c:ser>
        <c:ser>
          <c:idx val="0"/>
          <c:order val="2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ITC)'!$J$40:$M$40</c:f>
              <c:numCache>
                <c:formatCode>#,##0</c:formatCode>
                <c:ptCount val="4"/>
                <c:pt idx="0">
                  <c:v>238</c:v>
                </c:pt>
                <c:pt idx="1">
                  <c:v>283</c:v>
                </c:pt>
                <c:pt idx="2">
                  <c:v>239</c:v>
                </c:pt>
                <c:pt idx="3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23856272"/>
        <c:axId val="-1423848112"/>
      </c:lineChart>
      <c:catAx>
        <c:axId val="-142385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3848112"/>
        <c:crosses val="autoZero"/>
        <c:auto val="1"/>
        <c:lblAlgn val="ctr"/>
        <c:lblOffset val="100"/>
        <c:noMultiLvlLbl val="0"/>
      </c:catAx>
      <c:valAx>
        <c:axId val="-142384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423856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DICAR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Disegno Industriale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ITC)'!$J$43:$M$43</c:f>
              <c:numCache>
                <c:formatCode>#,##0</c:formatCode>
                <c:ptCount val="4"/>
                <c:pt idx="0">
                  <c:v>43</c:v>
                </c:pt>
                <c:pt idx="1">
                  <c:v>47</c:v>
                </c:pt>
                <c:pt idx="2">
                  <c:v>43</c:v>
                </c:pt>
                <c:pt idx="3">
                  <c:v>46</c:v>
                </c:pt>
              </c:numCache>
            </c:numRef>
          </c:val>
          <c:smooth val="0"/>
        </c:ser>
        <c:ser>
          <c:idx val="3"/>
          <c:order val="1"/>
          <c:tx>
            <c:v>Architettura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ITC)'!$J$46:$M$46</c:f>
              <c:numCache>
                <c:formatCode>#,##0</c:formatCode>
                <c:ptCount val="4"/>
                <c:pt idx="0">
                  <c:v>133</c:v>
                </c:pt>
                <c:pt idx="1">
                  <c:v>133</c:v>
                </c:pt>
                <c:pt idx="2">
                  <c:v>146</c:v>
                </c:pt>
                <c:pt idx="3">
                  <c:v>145</c:v>
                </c:pt>
              </c:numCache>
            </c:numRef>
          </c:val>
          <c:smooth val="0"/>
        </c:ser>
        <c:ser>
          <c:idx val="2"/>
          <c:order val="2"/>
          <c:tx>
            <c:v>Ing. Edile Architettura</c:v>
          </c:tx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ITC)'!$J$45:$M$45</c:f>
              <c:numCache>
                <c:formatCode>#,##0</c:formatCode>
                <c:ptCount val="4"/>
                <c:pt idx="0">
                  <c:v>90</c:v>
                </c:pt>
                <c:pt idx="1">
                  <c:v>89</c:v>
                </c:pt>
                <c:pt idx="2">
                  <c:v>54</c:v>
                </c:pt>
                <c:pt idx="3">
                  <c:v>81</c:v>
                </c:pt>
              </c:numCache>
            </c:numRef>
          </c:val>
          <c:smooth val="0"/>
        </c:ser>
        <c:ser>
          <c:idx val="0"/>
          <c:order val="3"/>
          <c:tx>
            <c:v>Totale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ITC)'!$J$48:$M$48</c:f>
              <c:numCache>
                <c:formatCode>#,##0</c:formatCode>
                <c:ptCount val="4"/>
                <c:pt idx="0">
                  <c:v>266</c:v>
                </c:pt>
                <c:pt idx="1">
                  <c:v>269</c:v>
                </c:pt>
                <c:pt idx="2">
                  <c:v>243</c:v>
                </c:pt>
                <c:pt idx="3">
                  <c:v>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23862800"/>
        <c:axId val="-1423860624"/>
      </c:lineChart>
      <c:catAx>
        <c:axId val="-142386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3860624"/>
        <c:crosses val="autoZero"/>
        <c:auto val="1"/>
        <c:lblAlgn val="ctr"/>
        <c:lblOffset val="100"/>
        <c:noMultiLvlLbl val="0"/>
      </c:catAx>
      <c:valAx>
        <c:axId val="-1423860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/>
                  <a:t>Immatricolati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-1423862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Politecnico Lauree Magistrali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Dicatech LM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ITC)'!$J$16:$M$16</c:f>
              <c:numCache>
                <c:formatCode>#,##0</c:formatCode>
                <c:ptCount val="4"/>
                <c:pt idx="0">
                  <c:v>230</c:v>
                </c:pt>
                <c:pt idx="1">
                  <c:v>231</c:v>
                </c:pt>
                <c:pt idx="2">
                  <c:v>225</c:v>
                </c:pt>
                <c:pt idx="3">
                  <c:v>397</c:v>
                </c:pt>
              </c:numCache>
            </c:numRef>
          </c:val>
          <c:smooth val="0"/>
        </c:ser>
        <c:ser>
          <c:idx val="1"/>
          <c:order val="1"/>
          <c:tx>
            <c:v>DIEI LM</c:v>
          </c:tx>
          <c:spPr>
            <a:ln>
              <a:solidFill>
                <a:srgbClr val="00E2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ITC)'!$J$30:$M$30</c:f>
              <c:numCache>
                <c:formatCode>#,##0</c:formatCode>
                <c:ptCount val="4"/>
                <c:pt idx="0">
                  <c:v>149</c:v>
                </c:pt>
                <c:pt idx="1">
                  <c:v>157</c:v>
                </c:pt>
                <c:pt idx="2">
                  <c:v>118</c:v>
                </c:pt>
                <c:pt idx="3">
                  <c:v>103</c:v>
                </c:pt>
              </c:numCache>
            </c:numRef>
          </c:val>
          <c:smooth val="0"/>
        </c:ser>
        <c:ser>
          <c:idx val="2"/>
          <c:order val="2"/>
          <c:tx>
            <c:v>DMMM LM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ITC)'!$J$40:$M$40</c:f>
              <c:numCache>
                <c:formatCode>#,##0</c:formatCode>
                <c:ptCount val="4"/>
                <c:pt idx="0">
                  <c:v>238</c:v>
                </c:pt>
                <c:pt idx="1">
                  <c:v>283</c:v>
                </c:pt>
                <c:pt idx="2">
                  <c:v>239</c:v>
                </c:pt>
                <c:pt idx="3">
                  <c:v>300</c:v>
                </c:pt>
              </c:numCache>
            </c:numRef>
          </c:val>
          <c:smooth val="0"/>
        </c:ser>
        <c:ser>
          <c:idx val="3"/>
          <c:order val="3"/>
          <c:tx>
            <c:v>DICAR CU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'Grafici IMM (FONTE DATI ITC)'!$J$6:$N$6</c:f>
              <c:strCache>
                <c:ptCount val="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</c:strCache>
            </c:strRef>
          </c:cat>
          <c:val>
            <c:numRef>
              <c:f>'Grafici IMM (FONTE DATI ITC)'!$J$47:$N$47</c:f>
              <c:numCache>
                <c:formatCode>#,##0</c:formatCode>
                <c:ptCount val="5"/>
                <c:pt idx="0">
                  <c:v>223</c:v>
                </c:pt>
                <c:pt idx="1">
                  <c:v>222</c:v>
                </c:pt>
                <c:pt idx="2">
                  <c:v>200</c:v>
                </c:pt>
                <c:pt idx="3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23851920"/>
        <c:axId val="-1423861712"/>
      </c:lineChart>
      <c:catAx>
        <c:axId val="-142385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3861712"/>
        <c:crosses val="autoZero"/>
        <c:auto val="1"/>
        <c:lblAlgn val="ctr"/>
        <c:lblOffset val="100"/>
        <c:noMultiLvlLbl val="0"/>
      </c:catAx>
      <c:valAx>
        <c:axId val="-1423861712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-1423851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248639</xdr:colOff>
      <xdr:row>0</xdr:row>
      <xdr:rowOff>80818</xdr:rowOff>
    </xdr:from>
    <xdr:to>
      <xdr:col>21</xdr:col>
      <xdr:colOff>570263</xdr:colOff>
      <xdr:row>17</xdr:row>
      <xdr:rowOff>43460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308429</xdr:colOff>
      <xdr:row>5</xdr:row>
      <xdr:rowOff>108857</xdr:rowOff>
    </xdr:from>
    <xdr:to>
      <xdr:col>41</xdr:col>
      <xdr:colOff>315480</xdr:colOff>
      <xdr:row>26</xdr:row>
      <xdr:rowOff>117185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103086</xdr:colOff>
      <xdr:row>0</xdr:row>
      <xdr:rowOff>66798</xdr:rowOff>
    </xdr:from>
    <xdr:to>
      <xdr:col>29</xdr:col>
      <xdr:colOff>424709</xdr:colOff>
      <xdr:row>17</xdr:row>
      <xdr:rowOff>35791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264719</xdr:colOff>
      <xdr:row>18</xdr:row>
      <xdr:rowOff>30514</xdr:rowOff>
    </xdr:from>
    <xdr:to>
      <xdr:col>21</xdr:col>
      <xdr:colOff>593765</xdr:colOff>
      <xdr:row>36</xdr:row>
      <xdr:rowOff>105558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154215</xdr:colOff>
      <xdr:row>18</xdr:row>
      <xdr:rowOff>18143</xdr:rowOff>
    </xdr:from>
    <xdr:to>
      <xdr:col>29</xdr:col>
      <xdr:colOff>479137</xdr:colOff>
      <xdr:row>36</xdr:row>
      <xdr:rowOff>89889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236682</xdr:colOff>
      <xdr:row>37</xdr:row>
      <xdr:rowOff>10103</xdr:rowOff>
    </xdr:from>
    <xdr:to>
      <xdr:col>21</xdr:col>
      <xdr:colOff>565728</xdr:colOff>
      <xdr:row>56</xdr:row>
      <xdr:rowOff>111124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150091</xdr:colOff>
      <xdr:row>37</xdr:row>
      <xdr:rowOff>23091</xdr:rowOff>
    </xdr:from>
    <xdr:to>
      <xdr:col>29</xdr:col>
      <xdr:colOff>479136</xdr:colOff>
      <xdr:row>56</xdr:row>
      <xdr:rowOff>124112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242454</xdr:colOff>
      <xdr:row>57</xdr:row>
      <xdr:rowOff>69273</xdr:rowOff>
    </xdr:from>
    <xdr:to>
      <xdr:col>21</xdr:col>
      <xdr:colOff>571500</xdr:colOff>
      <xdr:row>79</xdr:row>
      <xdr:rowOff>43294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348343</xdr:colOff>
      <xdr:row>27</xdr:row>
      <xdr:rowOff>132440</xdr:rowOff>
    </xdr:from>
    <xdr:to>
      <xdr:col>41</xdr:col>
      <xdr:colOff>299356</xdr:colOff>
      <xdr:row>48</xdr:row>
      <xdr:rowOff>18142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G93"/>
  <sheetViews>
    <sheetView topLeftCell="B16" zoomScale="85" zoomScaleNormal="85" zoomScaleSheetLayoutView="100" workbookViewId="0">
      <selection activeCell="C37" sqref="C37:G39"/>
    </sheetView>
  </sheetViews>
  <sheetFormatPr defaultColWidth="9.140625" defaultRowHeight="15" x14ac:dyDescent="0.25"/>
  <cols>
    <col min="1" max="1" width="22.85546875" style="3" customWidth="1"/>
    <col min="2" max="2" width="15.28515625" style="3" customWidth="1"/>
    <col min="3" max="3" width="8" style="1" bestFit="1" customWidth="1"/>
    <col min="4" max="4" width="60.5703125" style="1" customWidth="1"/>
    <col min="5" max="5" width="10.42578125" style="1" customWidth="1"/>
    <col min="6" max="6" width="11.42578125" style="1" customWidth="1"/>
    <col min="7" max="7" width="11.42578125" style="4" customWidth="1"/>
    <col min="8" max="8" width="3.140625" style="1" bestFit="1" customWidth="1"/>
    <col min="9" max="9" width="5.140625" style="1" bestFit="1" customWidth="1"/>
    <col min="10" max="16384" width="9.140625" style="1"/>
  </cols>
  <sheetData>
    <row r="2" spans="1:7" ht="23.25" x14ac:dyDescent="0.25">
      <c r="A2" s="112" t="s">
        <v>75</v>
      </c>
      <c r="B2" s="112"/>
      <c r="C2" s="112"/>
      <c r="D2" s="112"/>
      <c r="E2" s="112"/>
      <c r="F2" s="112"/>
      <c r="G2" s="112"/>
    </row>
    <row r="4" spans="1:7" ht="15.75" thickBot="1" x14ac:dyDescent="0.3"/>
    <row r="5" spans="1:7" s="5" customFormat="1" ht="14.45" customHeight="1" x14ac:dyDescent="0.2">
      <c r="A5" s="108" t="s">
        <v>0</v>
      </c>
      <c r="B5" s="101" t="s">
        <v>60</v>
      </c>
      <c r="C5" s="101" t="s">
        <v>1</v>
      </c>
      <c r="D5" s="101" t="s">
        <v>61</v>
      </c>
      <c r="E5" s="101" t="s">
        <v>64</v>
      </c>
      <c r="F5" s="101" t="s">
        <v>63</v>
      </c>
      <c r="G5" s="117" t="s">
        <v>62</v>
      </c>
    </row>
    <row r="6" spans="1:7" s="5" customFormat="1" ht="36" customHeight="1" thickBot="1" x14ac:dyDescent="0.25">
      <c r="A6" s="109"/>
      <c r="B6" s="102"/>
      <c r="C6" s="102"/>
      <c r="D6" s="102"/>
      <c r="E6" s="102"/>
      <c r="F6" s="102"/>
      <c r="G6" s="118"/>
    </row>
    <row r="7" spans="1:7" ht="5.0999999999999996" customHeight="1" thickBot="1" x14ac:dyDescent="0.3">
      <c r="E7" s="2"/>
    </row>
    <row r="8" spans="1:7" x14ac:dyDescent="0.25">
      <c r="A8" s="113" t="s">
        <v>2</v>
      </c>
      <c r="B8" s="111" t="s">
        <v>3</v>
      </c>
      <c r="C8" s="12" t="s">
        <v>4</v>
      </c>
      <c r="D8" s="12" t="s">
        <v>5</v>
      </c>
      <c r="E8" s="13">
        <v>66</v>
      </c>
      <c r="F8" s="12">
        <v>35</v>
      </c>
      <c r="G8" s="14">
        <f>+F8/E8</f>
        <v>0.53030303030303028</v>
      </c>
    </row>
    <row r="9" spans="1:7" x14ac:dyDescent="0.25">
      <c r="A9" s="114"/>
      <c r="B9" s="103"/>
      <c r="C9" s="15" t="s">
        <v>6</v>
      </c>
      <c r="D9" s="15" t="s">
        <v>7</v>
      </c>
      <c r="E9" s="16">
        <v>95</v>
      </c>
      <c r="F9" s="15">
        <v>58</v>
      </c>
      <c r="G9" s="17">
        <f t="shared" ref="G9:G50" si="0">+F9/E9</f>
        <v>0.61052631578947369</v>
      </c>
    </row>
    <row r="10" spans="1:7" x14ac:dyDescent="0.25">
      <c r="A10" s="114"/>
      <c r="B10" s="103"/>
      <c r="C10" s="15" t="s">
        <v>8</v>
      </c>
      <c r="D10" s="15" t="s">
        <v>9</v>
      </c>
      <c r="E10" s="16">
        <v>267</v>
      </c>
      <c r="F10" s="15">
        <v>176</v>
      </c>
      <c r="G10" s="17">
        <f t="shared" si="0"/>
        <v>0.65917602996254676</v>
      </c>
    </row>
    <row r="11" spans="1:7" x14ac:dyDescent="0.25">
      <c r="A11" s="114"/>
      <c r="B11" s="103"/>
      <c r="C11" s="15" t="s">
        <v>10</v>
      </c>
      <c r="D11" s="15" t="s">
        <v>11</v>
      </c>
      <c r="E11" s="16">
        <v>299</v>
      </c>
      <c r="F11" s="15">
        <v>178</v>
      </c>
      <c r="G11" s="17">
        <f t="shared" si="0"/>
        <v>0.59531772575250841</v>
      </c>
    </row>
    <row r="12" spans="1:7" x14ac:dyDescent="0.25">
      <c r="A12" s="114"/>
      <c r="B12" s="103"/>
      <c r="C12" s="110" t="s">
        <v>59</v>
      </c>
      <c r="D12" s="110"/>
      <c r="E12" s="18">
        <f>SUM(E8:E11)</f>
        <v>727</v>
      </c>
      <c r="F12" s="18">
        <f t="shared" ref="F12" si="1">SUM(F8:F11)</f>
        <v>447</v>
      </c>
      <c r="G12" s="19">
        <f t="shared" si="0"/>
        <v>0.61485557083906461</v>
      </c>
    </row>
    <row r="13" spans="1:7" x14ac:dyDescent="0.25">
      <c r="A13" s="114"/>
      <c r="B13" s="103" t="s">
        <v>12</v>
      </c>
      <c r="C13" s="15" t="s">
        <v>13</v>
      </c>
      <c r="D13" s="15" t="s">
        <v>14</v>
      </c>
      <c r="E13" s="16">
        <v>18</v>
      </c>
      <c r="F13" s="15">
        <v>12</v>
      </c>
      <c r="G13" s="17">
        <f t="shared" si="0"/>
        <v>0.66666666666666663</v>
      </c>
    </row>
    <row r="14" spans="1:7" x14ac:dyDescent="0.25">
      <c r="A14" s="114"/>
      <c r="B14" s="103"/>
      <c r="C14" s="15" t="s">
        <v>15</v>
      </c>
      <c r="D14" s="15" t="s">
        <v>16</v>
      </c>
      <c r="E14" s="16">
        <v>43</v>
      </c>
      <c r="F14" s="15">
        <v>43</v>
      </c>
      <c r="G14" s="17">
        <f t="shared" si="0"/>
        <v>1</v>
      </c>
    </row>
    <row r="15" spans="1:7" x14ac:dyDescent="0.25">
      <c r="A15" s="114"/>
      <c r="B15" s="103"/>
      <c r="C15" s="15" t="s">
        <v>17</v>
      </c>
      <c r="D15" s="15" t="s">
        <v>18</v>
      </c>
      <c r="E15" s="16">
        <v>72</v>
      </c>
      <c r="F15" s="15">
        <v>71</v>
      </c>
      <c r="G15" s="17">
        <f t="shared" si="0"/>
        <v>0.98611111111111116</v>
      </c>
    </row>
    <row r="16" spans="1:7" x14ac:dyDescent="0.25">
      <c r="A16" s="114"/>
      <c r="B16" s="103"/>
      <c r="C16" s="15" t="s">
        <v>19</v>
      </c>
      <c r="D16" s="15" t="s">
        <v>20</v>
      </c>
      <c r="E16" s="16">
        <v>97</v>
      </c>
      <c r="F16" s="15">
        <v>92</v>
      </c>
      <c r="G16" s="17">
        <f t="shared" si="0"/>
        <v>0.94845360824742264</v>
      </c>
    </row>
    <row r="17" spans="1:7" x14ac:dyDescent="0.25">
      <c r="A17" s="114"/>
      <c r="B17" s="103"/>
      <c r="C17" s="110" t="s">
        <v>59</v>
      </c>
      <c r="D17" s="110"/>
      <c r="E17" s="18">
        <f>SUM(E13:E16)</f>
        <v>230</v>
      </c>
      <c r="F17" s="18">
        <f t="shared" ref="F17" si="2">SUM(F13:F16)</f>
        <v>218</v>
      </c>
      <c r="G17" s="19">
        <f t="shared" si="0"/>
        <v>0.94782608695652171</v>
      </c>
    </row>
    <row r="18" spans="1:7" ht="15.75" thickBot="1" x14ac:dyDescent="0.3">
      <c r="A18" s="115"/>
      <c r="B18" s="116" t="s">
        <v>59</v>
      </c>
      <c r="C18" s="116"/>
      <c r="D18" s="116"/>
      <c r="E18" s="20">
        <f>+E17+E12</f>
        <v>957</v>
      </c>
      <c r="F18" s="20">
        <f t="shared" ref="F18" si="3">+F17+F12</f>
        <v>665</v>
      </c>
      <c r="G18" s="21">
        <f t="shared" si="0"/>
        <v>0.69487983281086729</v>
      </c>
    </row>
    <row r="19" spans="1:7" s="10" customFormat="1" ht="5.0999999999999996" customHeight="1" thickBot="1" x14ac:dyDescent="0.3">
      <c r="A19" s="6"/>
      <c r="B19" s="7"/>
      <c r="C19" s="7"/>
      <c r="D19" s="7"/>
      <c r="E19" s="8"/>
      <c r="F19" s="8"/>
      <c r="G19" s="9"/>
    </row>
    <row r="20" spans="1:7" x14ac:dyDescent="0.25">
      <c r="A20" s="113" t="s">
        <v>21</v>
      </c>
      <c r="B20" s="111" t="s">
        <v>3</v>
      </c>
      <c r="C20" s="12" t="s">
        <v>22</v>
      </c>
      <c r="D20" s="12" t="s">
        <v>23</v>
      </c>
      <c r="E20" s="13">
        <v>72</v>
      </c>
      <c r="F20" s="12">
        <v>54</v>
      </c>
      <c r="G20" s="14">
        <f t="shared" si="0"/>
        <v>0.75</v>
      </c>
    </row>
    <row r="21" spans="1:7" x14ac:dyDescent="0.25">
      <c r="A21" s="114"/>
      <c r="B21" s="103"/>
      <c r="C21" s="15" t="s">
        <v>24</v>
      </c>
      <c r="D21" s="15" t="s">
        <v>25</v>
      </c>
      <c r="E21" s="16">
        <v>82</v>
      </c>
      <c r="F21" s="15">
        <v>65</v>
      </c>
      <c r="G21" s="17">
        <f t="shared" si="0"/>
        <v>0.79268292682926833</v>
      </c>
    </row>
    <row r="22" spans="1:7" x14ac:dyDescent="0.25">
      <c r="A22" s="114"/>
      <c r="B22" s="103"/>
      <c r="C22" s="15" t="s">
        <v>26</v>
      </c>
      <c r="D22" s="15" t="s">
        <v>27</v>
      </c>
      <c r="E22" s="16">
        <v>90</v>
      </c>
      <c r="F22" s="15">
        <v>49</v>
      </c>
      <c r="G22" s="17">
        <f t="shared" si="0"/>
        <v>0.5444444444444444</v>
      </c>
    </row>
    <row r="23" spans="1:7" x14ac:dyDescent="0.25">
      <c r="A23" s="114"/>
      <c r="B23" s="103"/>
      <c r="C23" s="15" t="s">
        <v>28</v>
      </c>
      <c r="D23" s="15" t="s">
        <v>29</v>
      </c>
      <c r="E23" s="16">
        <v>182</v>
      </c>
      <c r="F23" s="15">
        <v>102</v>
      </c>
      <c r="G23" s="17">
        <f t="shared" si="0"/>
        <v>0.56043956043956045</v>
      </c>
    </row>
    <row r="24" spans="1:7" x14ac:dyDescent="0.25">
      <c r="A24" s="114"/>
      <c r="B24" s="103"/>
      <c r="C24" s="110" t="s">
        <v>59</v>
      </c>
      <c r="D24" s="110"/>
      <c r="E24" s="18">
        <f>SUM(E20:E23)</f>
        <v>426</v>
      </c>
      <c r="F24" s="18">
        <f t="shared" ref="F24" si="4">SUM(F20:F23)</f>
        <v>270</v>
      </c>
      <c r="G24" s="19">
        <f t="shared" si="0"/>
        <v>0.63380281690140849</v>
      </c>
    </row>
    <row r="25" spans="1:7" x14ac:dyDescent="0.25">
      <c r="A25" s="114"/>
      <c r="B25" s="103" t="s">
        <v>12</v>
      </c>
      <c r="C25" s="15" t="s">
        <v>30</v>
      </c>
      <c r="D25" s="15" t="s">
        <v>31</v>
      </c>
      <c r="E25" s="16">
        <v>9</v>
      </c>
      <c r="F25" s="15">
        <v>7</v>
      </c>
      <c r="G25" s="17">
        <f t="shared" si="0"/>
        <v>0.77777777777777779</v>
      </c>
    </row>
    <row r="26" spans="1:7" x14ac:dyDescent="0.25">
      <c r="A26" s="114"/>
      <c r="B26" s="103"/>
      <c r="C26" s="15" t="s">
        <v>32</v>
      </c>
      <c r="D26" s="15" t="s">
        <v>33</v>
      </c>
      <c r="E26" s="16">
        <v>14</v>
      </c>
      <c r="F26" s="15">
        <v>10</v>
      </c>
      <c r="G26" s="17">
        <f t="shared" si="0"/>
        <v>0.7142857142857143</v>
      </c>
    </row>
    <row r="27" spans="1:7" x14ac:dyDescent="0.25">
      <c r="A27" s="114"/>
      <c r="B27" s="103"/>
      <c r="C27" s="15" t="s">
        <v>34</v>
      </c>
      <c r="D27" s="15" t="s">
        <v>33</v>
      </c>
      <c r="E27" s="16">
        <v>23</v>
      </c>
      <c r="F27" s="15">
        <v>20</v>
      </c>
      <c r="G27" s="17">
        <f t="shared" si="0"/>
        <v>0.86956521739130432</v>
      </c>
    </row>
    <row r="28" spans="1:7" x14ac:dyDescent="0.25">
      <c r="A28" s="114"/>
      <c r="B28" s="103"/>
      <c r="C28" s="15" t="s">
        <v>35</v>
      </c>
      <c r="D28" s="15" t="s">
        <v>36</v>
      </c>
      <c r="E28" s="16">
        <v>27</v>
      </c>
      <c r="F28" s="15">
        <v>24</v>
      </c>
      <c r="G28" s="17">
        <f t="shared" si="0"/>
        <v>0.88888888888888884</v>
      </c>
    </row>
    <row r="29" spans="1:7" x14ac:dyDescent="0.25">
      <c r="A29" s="114"/>
      <c r="B29" s="103"/>
      <c r="C29" s="15" t="s">
        <v>37</v>
      </c>
      <c r="D29" s="15" t="s">
        <v>38</v>
      </c>
      <c r="E29" s="16">
        <v>37</v>
      </c>
      <c r="F29" s="15">
        <v>32</v>
      </c>
      <c r="G29" s="17">
        <f t="shared" si="0"/>
        <v>0.86486486486486491</v>
      </c>
    </row>
    <row r="30" spans="1:7" x14ac:dyDescent="0.25">
      <c r="A30" s="114"/>
      <c r="B30" s="103"/>
      <c r="C30" s="15" t="s">
        <v>39</v>
      </c>
      <c r="D30" s="15" t="s">
        <v>40</v>
      </c>
      <c r="E30" s="16">
        <v>39</v>
      </c>
      <c r="F30" s="15">
        <v>35</v>
      </c>
      <c r="G30" s="17">
        <f t="shared" si="0"/>
        <v>0.89743589743589747</v>
      </c>
    </row>
    <row r="31" spans="1:7" x14ac:dyDescent="0.25">
      <c r="A31" s="114"/>
      <c r="B31" s="103"/>
      <c r="C31" s="110" t="s">
        <v>59</v>
      </c>
      <c r="D31" s="110"/>
      <c r="E31" s="18">
        <f>SUM(E25:E30)</f>
        <v>149</v>
      </c>
      <c r="F31" s="18">
        <f t="shared" ref="F31" si="5">SUM(F25:F30)</f>
        <v>128</v>
      </c>
      <c r="G31" s="19">
        <f t="shared" si="0"/>
        <v>0.85906040268456374</v>
      </c>
    </row>
    <row r="32" spans="1:7" ht="15.75" thickBot="1" x14ac:dyDescent="0.3">
      <c r="A32" s="115"/>
      <c r="B32" s="116" t="s">
        <v>59</v>
      </c>
      <c r="C32" s="116"/>
      <c r="D32" s="116"/>
      <c r="E32" s="20">
        <f>+E31+E24</f>
        <v>575</v>
      </c>
      <c r="F32" s="20">
        <f t="shared" ref="F32" si="6">+F31+F24</f>
        <v>398</v>
      </c>
      <c r="G32" s="21">
        <f t="shared" si="0"/>
        <v>0.69217391304347831</v>
      </c>
    </row>
    <row r="33" spans="1:7" s="10" customFormat="1" ht="5.0999999999999996" customHeight="1" thickBot="1" x14ac:dyDescent="0.3">
      <c r="A33" s="6"/>
      <c r="B33" s="7"/>
      <c r="C33" s="7"/>
      <c r="D33" s="7"/>
      <c r="E33" s="8"/>
      <c r="F33" s="8"/>
      <c r="G33" s="9"/>
    </row>
    <row r="34" spans="1:7" x14ac:dyDescent="0.25">
      <c r="A34" s="113" t="s">
        <v>41</v>
      </c>
      <c r="B34" s="111" t="s">
        <v>3</v>
      </c>
      <c r="C34" s="12" t="s">
        <v>42</v>
      </c>
      <c r="D34" s="12" t="s">
        <v>43</v>
      </c>
      <c r="E34" s="13">
        <v>210</v>
      </c>
      <c r="F34" s="12">
        <v>141</v>
      </c>
      <c r="G34" s="14">
        <f t="shared" si="0"/>
        <v>0.67142857142857137</v>
      </c>
    </row>
    <row r="35" spans="1:7" x14ac:dyDescent="0.25">
      <c r="A35" s="114"/>
      <c r="B35" s="103"/>
      <c r="C35" s="15" t="s">
        <v>44</v>
      </c>
      <c r="D35" s="15" t="s">
        <v>45</v>
      </c>
      <c r="E35" s="16">
        <v>307</v>
      </c>
      <c r="F35" s="15">
        <v>225</v>
      </c>
      <c r="G35" s="17">
        <f t="shared" si="0"/>
        <v>0.73289902280130292</v>
      </c>
    </row>
    <row r="36" spans="1:7" x14ac:dyDescent="0.25">
      <c r="A36" s="114"/>
      <c r="B36" s="103"/>
      <c r="C36" s="110" t="s">
        <v>59</v>
      </c>
      <c r="D36" s="110"/>
      <c r="E36" s="18">
        <f>SUM(E34:E35)</f>
        <v>517</v>
      </c>
      <c r="F36" s="18">
        <f t="shared" ref="F36" si="7">SUM(F34:F35)</f>
        <v>366</v>
      </c>
      <c r="G36" s="19">
        <f t="shared" si="0"/>
        <v>0.70793036750483562</v>
      </c>
    </row>
    <row r="37" spans="1:7" x14ac:dyDescent="0.25">
      <c r="A37" s="114"/>
      <c r="B37" s="103" t="s">
        <v>12</v>
      </c>
      <c r="C37" s="15" t="s">
        <v>49</v>
      </c>
      <c r="D37" s="15" t="s">
        <v>50</v>
      </c>
      <c r="E37" s="16">
        <v>119</v>
      </c>
      <c r="F37" s="15">
        <v>104</v>
      </c>
      <c r="G37" s="17">
        <f>+F37/E37</f>
        <v>0.87394957983193278</v>
      </c>
    </row>
    <row r="38" spans="1:7" x14ac:dyDescent="0.25">
      <c r="A38" s="114"/>
      <c r="B38" s="103"/>
      <c r="C38" s="15" t="s">
        <v>46</v>
      </c>
      <c r="D38" s="15" t="s">
        <v>47</v>
      </c>
      <c r="E38" s="16">
        <v>22</v>
      </c>
      <c r="F38" s="15">
        <v>19</v>
      </c>
      <c r="G38" s="17">
        <f>+F38/E38</f>
        <v>0.86363636363636365</v>
      </c>
    </row>
    <row r="39" spans="1:7" x14ac:dyDescent="0.25">
      <c r="A39" s="114"/>
      <c r="B39" s="103"/>
      <c r="C39" s="15" t="s">
        <v>48</v>
      </c>
      <c r="D39" s="15" t="s">
        <v>47</v>
      </c>
      <c r="E39" s="16">
        <v>97</v>
      </c>
      <c r="F39" s="15">
        <v>88</v>
      </c>
      <c r="G39" s="17">
        <f>+F39/E39</f>
        <v>0.90721649484536082</v>
      </c>
    </row>
    <row r="40" spans="1:7" x14ac:dyDescent="0.25">
      <c r="A40" s="114"/>
      <c r="B40" s="103"/>
      <c r="C40" s="110" t="s">
        <v>59</v>
      </c>
      <c r="D40" s="110"/>
      <c r="E40" s="18">
        <f>SUM(E37:E37)</f>
        <v>119</v>
      </c>
      <c r="F40" s="18">
        <f>SUM(F37:F37)</f>
        <v>104</v>
      </c>
      <c r="G40" s="19">
        <f t="shared" si="0"/>
        <v>0.87394957983193278</v>
      </c>
    </row>
    <row r="41" spans="1:7" ht="15.75" thickBot="1" x14ac:dyDescent="0.3">
      <c r="A41" s="115"/>
      <c r="B41" s="116" t="s">
        <v>59</v>
      </c>
      <c r="C41" s="116"/>
      <c r="D41" s="116"/>
      <c r="E41" s="20">
        <f>+E40+E36</f>
        <v>636</v>
      </c>
      <c r="F41" s="20">
        <f t="shared" ref="F41" si="8">+F40+F36</f>
        <v>470</v>
      </c>
      <c r="G41" s="21">
        <f t="shared" si="0"/>
        <v>0.73899371069182385</v>
      </c>
    </row>
    <row r="42" spans="1:7" s="10" customFormat="1" ht="5.0999999999999996" customHeight="1" thickBot="1" x14ac:dyDescent="0.3">
      <c r="A42" s="6"/>
      <c r="B42" s="7"/>
      <c r="C42" s="7"/>
      <c r="D42" s="7"/>
      <c r="E42" s="8"/>
      <c r="F42" s="8"/>
      <c r="G42" s="9"/>
    </row>
    <row r="43" spans="1:7" ht="15" customHeight="1" x14ac:dyDescent="0.25">
      <c r="A43" s="105" t="s">
        <v>51</v>
      </c>
      <c r="B43" s="111" t="s">
        <v>3</v>
      </c>
      <c r="C43" s="12" t="s">
        <v>52</v>
      </c>
      <c r="D43" s="12" t="s">
        <v>53</v>
      </c>
      <c r="E43" s="13">
        <v>43</v>
      </c>
      <c r="F43" s="12">
        <v>27</v>
      </c>
      <c r="G43" s="14">
        <f t="shared" si="0"/>
        <v>0.62790697674418605</v>
      </c>
    </row>
    <row r="44" spans="1:7" x14ac:dyDescent="0.25">
      <c r="A44" s="106"/>
      <c r="B44" s="103"/>
      <c r="C44" s="110" t="s">
        <v>59</v>
      </c>
      <c r="D44" s="110"/>
      <c r="E44" s="18">
        <f>+E43</f>
        <v>43</v>
      </c>
      <c r="F44" s="18">
        <f t="shared" ref="F44" si="9">+F43</f>
        <v>27</v>
      </c>
      <c r="G44" s="19">
        <f t="shared" si="0"/>
        <v>0.62790697674418605</v>
      </c>
    </row>
    <row r="45" spans="1:7" x14ac:dyDescent="0.25">
      <c r="A45" s="106"/>
      <c r="B45" s="103" t="s">
        <v>54</v>
      </c>
      <c r="C45" s="15" t="s">
        <v>55</v>
      </c>
      <c r="D45" s="15" t="s">
        <v>56</v>
      </c>
      <c r="E45" s="16">
        <v>90</v>
      </c>
      <c r="F45" s="15">
        <v>88</v>
      </c>
      <c r="G45" s="17">
        <f t="shared" si="0"/>
        <v>0.97777777777777775</v>
      </c>
    </row>
    <row r="46" spans="1:7" x14ac:dyDescent="0.25">
      <c r="A46" s="106"/>
      <c r="B46" s="103"/>
      <c r="C46" s="15" t="s">
        <v>57</v>
      </c>
      <c r="D46" s="15" t="s">
        <v>58</v>
      </c>
      <c r="E46" s="16">
        <v>133</v>
      </c>
      <c r="F46" s="15">
        <v>112</v>
      </c>
      <c r="G46" s="17">
        <f t="shared" si="0"/>
        <v>0.84210526315789469</v>
      </c>
    </row>
    <row r="47" spans="1:7" x14ac:dyDescent="0.25">
      <c r="A47" s="106"/>
      <c r="B47" s="104" t="s">
        <v>59</v>
      </c>
      <c r="C47" s="104"/>
      <c r="D47" s="104"/>
      <c r="E47" s="18">
        <f>+SUM(E45:E46)</f>
        <v>223</v>
      </c>
      <c r="F47" s="18">
        <f t="shared" ref="F47" si="10">+SUM(F45:F46)</f>
        <v>200</v>
      </c>
      <c r="G47" s="19">
        <f t="shared" si="0"/>
        <v>0.89686098654708524</v>
      </c>
    </row>
    <row r="48" spans="1:7" ht="15.75" thickBot="1" x14ac:dyDescent="0.3">
      <c r="A48" s="107"/>
      <c r="B48" s="22"/>
      <c r="C48" s="22"/>
      <c r="D48" s="22"/>
      <c r="E48" s="20">
        <f>+E47+E43</f>
        <v>266</v>
      </c>
      <c r="F48" s="20">
        <f>+F47+F43</f>
        <v>227</v>
      </c>
      <c r="G48" s="21">
        <f t="shared" si="0"/>
        <v>0.85338345864661658</v>
      </c>
    </row>
    <row r="49" spans="1:7" s="10" customFormat="1" ht="5.0999999999999996" customHeight="1" thickBot="1" x14ac:dyDescent="0.3">
      <c r="A49" s="7"/>
      <c r="B49" s="11"/>
      <c r="C49" s="11"/>
      <c r="D49" s="11"/>
      <c r="E49" s="8"/>
      <c r="F49" s="8"/>
      <c r="G49" s="9"/>
    </row>
    <row r="50" spans="1:7" ht="15.75" thickBot="1" x14ac:dyDescent="0.3">
      <c r="B50" s="99" t="s">
        <v>59</v>
      </c>
      <c r="C50" s="100"/>
      <c r="D50" s="100"/>
      <c r="E50" s="23">
        <f>+E48+E32+E41+E18</f>
        <v>2434</v>
      </c>
      <c r="F50" s="23">
        <f>+F48+F32+F41+F18</f>
        <v>1760</v>
      </c>
      <c r="G50" s="24">
        <f t="shared" si="0"/>
        <v>0.72308956450287587</v>
      </c>
    </row>
    <row r="54" spans="1:7" x14ac:dyDescent="0.25">
      <c r="B54" s="1"/>
    </row>
    <row r="55" spans="1:7" x14ac:dyDescent="0.25">
      <c r="B55" s="1"/>
    </row>
    <row r="56" spans="1:7" x14ac:dyDescent="0.25">
      <c r="B56" s="1"/>
    </row>
    <row r="57" spans="1:7" x14ac:dyDescent="0.25">
      <c r="B57" s="1"/>
    </row>
    <row r="58" spans="1:7" x14ac:dyDescent="0.25">
      <c r="B58" s="1"/>
    </row>
    <row r="59" spans="1:7" x14ac:dyDescent="0.25">
      <c r="B59" s="1"/>
    </row>
    <row r="60" spans="1:7" x14ac:dyDescent="0.25">
      <c r="B60" s="1"/>
    </row>
    <row r="61" spans="1:7" x14ac:dyDescent="0.25">
      <c r="B61" s="1"/>
    </row>
    <row r="62" spans="1:7" x14ac:dyDescent="0.25">
      <c r="B62" s="1"/>
    </row>
    <row r="63" spans="1:7" x14ac:dyDescent="0.25">
      <c r="B63" s="1"/>
    </row>
    <row r="64" spans="1:7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 t="s">
        <v>42</v>
      </c>
    </row>
    <row r="80" spans="2:2" x14ac:dyDescent="0.25">
      <c r="B80" s="1" t="s">
        <v>44</v>
      </c>
    </row>
    <row r="81" spans="2:2" x14ac:dyDescent="0.25">
      <c r="B81" s="1"/>
    </row>
    <row r="82" spans="2:2" x14ac:dyDescent="0.25">
      <c r="B82" s="1" t="s">
        <v>46</v>
      </c>
    </row>
    <row r="83" spans="2:2" x14ac:dyDescent="0.25">
      <c r="B83" s="1" t="s">
        <v>48</v>
      </c>
    </row>
    <row r="84" spans="2:2" x14ac:dyDescent="0.25">
      <c r="B84" s="1" t="s">
        <v>49</v>
      </c>
    </row>
    <row r="85" spans="2:2" x14ac:dyDescent="0.25">
      <c r="B85" s="1"/>
    </row>
    <row r="86" spans="2:2" x14ac:dyDescent="0.25">
      <c r="B86" s="1"/>
    </row>
    <row r="87" spans="2:2" x14ac:dyDescent="0.25">
      <c r="B87" s="1" t="s">
        <v>52</v>
      </c>
    </row>
    <row r="88" spans="2:2" x14ac:dyDescent="0.25">
      <c r="B88" s="1"/>
    </row>
    <row r="89" spans="2:2" x14ac:dyDescent="0.25">
      <c r="B89" s="1" t="s">
        <v>55</v>
      </c>
    </row>
    <row r="90" spans="2:2" x14ac:dyDescent="0.25">
      <c r="B90" s="1" t="s">
        <v>57</v>
      </c>
    </row>
    <row r="91" spans="2:2" x14ac:dyDescent="0.25">
      <c r="B91" s="1"/>
    </row>
    <row r="92" spans="2:2" x14ac:dyDescent="0.25">
      <c r="B92" s="1"/>
    </row>
    <row r="93" spans="2:2" x14ac:dyDescent="0.25">
      <c r="B93" s="1"/>
    </row>
  </sheetData>
  <mergeCells count="32">
    <mergeCell ref="B43:B44"/>
    <mergeCell ref="A2:G2"/>
    <mergeCell ref="A8:A18"/>
    <mergeCell ref="A20:A32"/>
    <mergeCell ref="A34:A41"/>
    <mergeCell ref="B18:D18"/>
    <mergeCell ref="B32:D32"/>
    <mergeCell ref="B41:D41"/>
    <mergeCell ref="B8:B12"/>
    <mergeCell ref="B13:B17"/>
    <mergeCell ref="B20:B24"/>
    <mergeCell ref="B25:B31"/>
    <mergeCell ref="B34:B36"/>
    <mergeCell ref="B37:B40"/>
    <mergeCell ref="G5:G6"/>
    <mergeCell ref="E5:E6"/>
    <mergeCell ref="B50:D50"/>
    <mergeCell ref="F5:F6"/>
    <mergeCell ref="B45:B46"/>
    <mergeCell ref="B47:D47"/>
    <mergeCell ref="A43:A48"/>
    <mergeCell ref="A5:A6"/>
    <mergeCell ref="B5:B6"/>
    <mergeCell ref="C5:C6"/>
    <mergeCell ref="D5:D6"/>
    <mergeCell ref="C17:D17"/>
    <mergeCell ref="C12:D12"/>
    <mergeCell ref="C44:D44"/>
    <mergeCell ref="C40:D40"/>
    <mergeCell ref="C36:D36"/>
    <mergeCell ref="C31:D31"/>
    <mergeCell ref="C24:D24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4"/>
  <sheetViews>
    <sheetView topLeftCell="A22" zoomScale="85" zoomScaleNormal="85" workbookViewId="0">
      <selection activeCell="D39" sqref="D39:D40"/>
    </sheetView>
  </sheetViews>
  <sheetFormatPr defaultRowHeight="12.75" x14ac:dyDescent="0.2"/>
  <cols>
    <col min="1" max="1" width="20.85546875" customWidth="1"/>
    <col min="2" max="2" width="21.28515625" customWidth="1"/>
    <col min="4" max="4" width="27.7109375" customWidth="1"/>
    <col min="6" max="6" width="16.28515625" customWidth="1"/>
  </cols>
  <sheetData>
    <row r="2" spans="1:37" ht="20.25" x14ac:dyDescent="0.3">
      <c r="A2" s="119" t="s">
        <v>76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</row>
    <row r="4" spans="1:37" ht="15.75" thickBot="1" x14ac:dyDescent="0.3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4"/>
    </row>
    <row r="5" spans="1:37" ht="14.45" customHeight="1" x14ac:dyDescent="0.2">
      <c r="A5" s="108" t="s">
        <v>0</v>
      </c>
      <c r="B5" s="101" t="s">
        <v>60</v>
      </c>
      <c r="C5" s="101" t="s">
        <v>1</v>
      </c>
      <c r="D5" s="101" t="s">
        <v>61</v>
      </c>
      <c r="E5" s="101" t="s">
        <v>65</v>
      </c>
      <c r="F5" s="101" t="s">
        <v>66</v>
      </c>
      <c r="G5" s="117" t="s">
        <v>62</v>
      </c>
    </row>
    <row r="6" spans="1:37" ht="13.5" thickBot="1" x14ac:dyDescent="0.25">
      <c r="A6" s="109"/>
      <c r="B6" s="102"/>
      <c r="C6" s="102"/>
      <c r="D6" s="102"/>
      <c r="E6" s="102"/>
      <c r="F6" s="102"/>
      <c r="G6" s="118"/>
    </row>
    <row r="7" spans="1:37" ht="13.5" thickBot="1" x14ac:dyDescent="0.25">
      <c r="C7" s="27"/>
      <c r="D7" s="27"/>
      <c r="E7" s="28"/>
    </row>
    <row r="8" spans="1:37" ht="25.5" x14ac:dyDescent="0.2">
      <c r="A8" s="120" t="s">
        <v>2</v>
      </c>
      <c r="B8" s="123" t="s">
        <v>3</v>
      </c>
      <c r="C8" s="30" t="s">
        <v>10</v>
      </c>
      <c r="D8" s="30" t="s">
        <v>11</v>
      </c>
      <c r="E8" s="31">
        <v>131</v>
      </c>
      <c r="F8" s="32">
        <v>95</v>
      </c>
      <c r="G8" s="33">
        <f t="shared" ref="G8:G44" si="0">+F8/E8</f>
        <v>0.72519083969465647</v>
      </c>
    </row>
    <row r="9" spans="1:37" ht="25.5" x14ac:dyDescent="0.2">
      <c r="A9" s="121"/>
      <c r="B9" s="124"/>
      <c r="C9" s="34" t="s">
        <v>67</v>
      </c>
      <c r="D9" s="34" t="s">
        <v>68</v>
      </c>
      <c r="E9" s="35">
        <v>364</v>
      </c>
      <c r="F9" s="36">
        <v>240</v>
      </c>
      <c r="G9" s="37">
        <f t="shared" si="0"/>
        <v>0.65934065934065933</v>
      </c>
    </row>
    <row r="10" spans="1:37" x14ac:dyDescent="0.2">
      <c r="A10" s="121"/>
      <c r="B10" s="124"/>
      <c r="C10" s="125" t="s">
        <v>59</v>
      </c>
      <c r="D10" s="125"/>
      <c r="E10" s="38">
        <f>SUM(E8:E9)</f>
        <v>495</v>
      </c>
      <c r="F10" s="38">
        <f>SUM(F8:F9)</f>
        <v>335</v>
      </c>
      <c r="G10" s="39">
        <f t="shared" si="0"/>
        <v>0.6767676767676768</v>
      </c>
    </row>
    <row r="11" spans="1:37" ht="38.25" x14ac:dyDescent="0.2">
      <c r="A11" s="121"/>
      <c r="B11" s="124" t="s">
        <v>12</v>
      </c>
      <c r="C11" s="34" t="s">
        <v>69</v>
      </c>
      <c r="D11" s="34" t="s">
        <v>16</v>
      </c>
      <c r="E11" s="35">
        <v>51</v>
      </c>
      <c r="F11" s="36">
        <v>47</v>
      </c>
      <c r="G11" s="37">
        <f t="shared" si="0"/>
        <v>0.92156862745098034</v>
      </c>
    </row>
    <row r="12" spans="1:37" ht="25.5" x14ac:dyDescent="0.2">
      <c r="A12" s="121"/>
      <c r="B12" s="124"/>
      <c r="C12" s="34" t="s">
        <v>19</v>
      </c>
      <c r="D12" s="34" t="s">
        <v>20</v>
      </c>
      <c r="E12" s="35">
        <v>86</v>
      </c>
      <c r="F12" s="36">
        <v>82</v>
      </c>
      <c r="G12" s="37">
        <f t="shared" si="0"/>
        <v>0.95348837209302328</v>
      </c>
    </row>
    <row r="13" spans="1:37" ht="25.5" x14ac:dyDescent="0.2">
      <c r="A13" s="121"/>
      <c r="B13" s="124"/>
      <c r="C13" s="34" t="s">
        <v>17</v>
      </c>
      <c r="D13" s="34" t="s">
        <v>18</v>
      </c>
      <c r="E13" s="35">
        <v>94</v>
      </c>
      <c r="F13" s="36">
        <v>94</v>
      </c>
      <c r="G13" s="37">
        <f t="shared" si="0"/>
        <v>1</v>
      </c>
    </row>
    <row r="14" spans="1:37" x14ac:dyDescent="0.2">
      <c r="A14" s="121"/>
      <c r="B14" s="124"/>
      <c r="C14" s="125" t="s">
        <v>59</v>
      </c>
      <c r="D14" s="125"/>
      <c r="E14" s="38">
        <f>SUM(E11:E13)</f>
        <v>231</v>
      </c>
      <c r="F14" s="38">
        <f>SUM(F11:F13)</f>
        <v>223</v>
      </c>
      <c r="G14" s="39">
        <f t="shared" si="0"/>
        <v>0.96536796536796532</v>
      </c>
    </row>
    <row r="15" spans="1:37" ht="13.5" thickBot="1" x14ac:dyDescent="0.25">
      <c r="A15" s="122"/>
      <c r="B15" s="126" t="s">
        <v>59</v>
      </c>
      <c r="C15" s="126"/>
      <c r="D15" s="126"/>
      <c r="E15" s="40">
        <f>+E14+E10</f>
        <v>726</v>
      </c>
      <c r="F15" s="40">
        <f>+F14+F10</f>
        <v>558</v>
      </c>
      <c r="G15" s="41">
        <f t="shared" si="0"/>
        <v>0.76859504132231404</v>
      </c>
    </row>
    <row r="16" spans="1:37" ht="13.5" thickBot="1" x14ac:dyDescent="0.25">
      <c r="A16" s="42"/>
      <c r="B16" s="42"/>
      <c r="C16" s="43"/>
      <c r="D16" s="43"/>
      <c r="E16" s="28"/>
      <c r="G16" s="29"/>
    </row>
    <row r="17" spans="1:7" ht="25.5" x14ac:dyDescent="0.2">
      <c r="A17" s="120" t="s">
        <v>21</v>
      </c>
      <c r="B17" s="123" t="s">
        <v>3</v>
      </c>
      <c r="C17" s="30" t="s">
        <v>22</v>
      </c>
      <c r="D17" s="30" t="s">
        <v>23</v>
      </c>
      <c r="E17" s="31">
        <v>78</v>
      </c>
      <c r="F17" s="32">
        <v>51</v>
      </c>
      <c r="G17" s="33">
        <f t="shared" si="0"/>
        <v>0.65384615384615385</v>
      </c>
    </row>
    <row r="18" spans="1:7" ht="51" x14ac:dyDescent="0.2">
      <c r="A18" s="121"/>
      <c r="B18" s="124"/>
      <c r="C18" s="34" t="s">
        <v>24</v>
      </c>
      <c r="D18" s="34" t="s">
        <v>25</v>
      </c>
      <c r="E18" s="35">
        <v>101</v>
      </c>
      <c r="F18" s="36">
        <v>67</v>
      </c>
      <c r="G18" s="37">
        <f t="shared" si="0"/>
        <v>0.6633663366336634</v>
      </c>
    </row>
    <row r="19" spans="1:7" ht="38.25" x14ac:dyDescent="0.2">
      <c r="A19" s="121"/>
      <c r="B19" s="124"/>
      <c r="C19" s="34" t="s">
        <v>28</v>
      </c>
      <c r="D19" s="34" t="s">
        <v>29</v>
      </c>
      <c r="E19" s="35">
        <v>140</v>
      </c>
      <c r="F19" s="36">
        <v>88</v>
      </c>
      <c r="G19" s="37">
        <f t="shared" si="0"/>
        <v>0.62857142857142856</v>
      </c>
    </row>
    <row r="20" spans="1:7" x14ac:dyDescent="0.2">
      <c r="A20" s="121"/>
      <c r="B20" s="124"/>
      <c r="C20" s="125" t="s">
        <v>59</v>
      </c>
      <c r="D20" s="125"/>
      <c r="E20" s="44">
        <f>SUM(E17:E19)</f>
        <v>319</v>
      </c>
      <c r="F20" s="44">
        <f>SUM(F17:F19)</f>
        <v>206</v>
      </c>
      <c r="G20" s="39">
        <f t="shared" si="0"/>
        <v>0.64576802507836994</v>
      </c>
    </row>
    <row r="21" spans="1:7" ht="38.25" x14ac:dyDescent="0.2">
      <c r="A21" s="121"/>
      <c r="B21" s="124" t="s">
        <v>12</v>
      </c>
      <c r="C21" s="34" t="s">
        <v>30</v>
      </c>
      <c r="D21" s="34" t="s">
        <v>31</v>
      </c>
      <c r="E21" s="35">
        <v>8</v>
      </c>
      <c r="F21" s="36">
        <v>7</v>
      </c>
      <c r="G21" s="37">
        <f t="shared" si="0"/>
        <v>0.875</v>
      </c>
    </row>
    <row r="22" spans="1:7" ht="38.25" x14ac:dyDescent="0.2">
      <c r="A22" s="121"/>
      <c r="B22" s="124"/>
      <c r="C22" s="34" t="s">
        <v>35</v>
      </c>
      <c r="D22" s="34" t="s">
        <v>36</v>
      </c>
      <c r="E22" s="35">
        <v>34</v>
      </c>
      <c r="F22" s="36">
        <v>31</v>
      </c>
      <c r="G22" s="37">
        <f t="shared" si="0"/>
        <v>0.91176470588235292</v>
      </c>
    </row>
    <row r="23" spans="1:7" ht="25.5" x14ac:dyDescent="0.2">
      <c r="A23" s="121"/>
      <c r="B23" s="124"/>
      <c r="C23" s="34" t="s">
        <v>37</v>
      </c>
      <c r="D23" s="34" t="s">
        <v>38</v>
      </c>
      <c r="E23" s="35">
        <v>35</v>
      </c>
      <c r="F23" s="36">
        <v>28</v>
      </c>
      <c r="G23" s="37">
        <f t="shared" si="0"/>
        <v>0.8</v>
      </c>
    </row>
    <row r="24" spans="1:7" ht="25.5" x14ac:dyDescent="0.2">
      <c r="A24" s="121"/>
      <c r="B24" s="124"/>
      <c r="C24" s="34" t="s">
        <v>34</v>
      </c>
      <c r="D24" s="34" t="s">
        <v>33</v>
      </c>
      <c r="E24" s="35">
        <v>39</v>
      </c>
      <c r="F24" s="36">
        <v>38</v>
      </c>
      <c r="G24" s="37">
        <f t="shared" si="0"/>
        <v>0.97435897435897434</v>
      </c>
    </row>
    <row r="25" spans="1:7" ht="25.5" x14ac:dyDescent="0.2">
      <c r="A25" s="121"/>
      <c r="B25" s="124"/>
      <c r="C25" s="34" t="s">
        <v>39</v>
      </c>
      <c r="D25" s="34" t="s">
        <v>40</v>
      </c>
      <c r="E25" s="35">
        <v>41</v>
      </c>
      <c r="F25" s="36">
        <v>40</v>
      </c>
      <c r="G25" s="37">
        <f t="shared" si="0"/>
        <v>0.97560975609756095</v>
      </c>
    </row>
    <row r="26" spans="1:7" x14ac:dyDescent="0.2">
      <c r="A26" s="121"/>
      <c r="B26" s="124"/>
      <c r="C26" s="125" t="s">
        <v>59</v>
      </c>
      <c r="D26" s="125"/>
      <c r="E26" s="38">
        <f>SUM(E21:E25)</f>
        <v>157</v>
      </c>
      <c r="F26" s="38">
        <f>SUM(F21:F25)</f>
        <v>144</v>
      </c>
      <c r="G26" s="39">
        <f t="shared" si="0"/>
        <v>0.91719745222929938</v>
      </c>
    </row>
    <row r="27" spans="1:7" ht="13.5" thickBot="1" x14ac:dyDescent="0.25">
      <c r="A27" s="122"/>
      <c r="B27" s="126" t="s">
        <v>59</v>
      </c>
      <c r="C27" s="126"/>
      <c r="D27" s="126"/>
      <c r="E27" s="40">
        <f>+E26+E20</f>
        <v>476</v>
      </c>
      <c r="F27" s="40">
        <f>+F26+F20</f>
        <v>350</v>
      </c>
      <c r="G27" s="41">
        <f t="shared" si="0"/>
        <v>0.73529411764705888</v>
      </c>
    </row>
    <row r="28" spans="1:7" ht="13.5" thickBot="1" x14ac:dyDescent="0.25">
      <c r="A28" s="42"/>
      <c r="B28" s="42"/>
      <c r="C28" s="43"/>
      <c r="D28" s="43"/>
      <c r="E28" s="28"/>
      <c r="G28" s="29"/>
    </row>
    <row r="29" spans="1:7" ht="25.5" x14ac:dyDescent="0.2">
      <c r="A29" s="120" t="s">
        <v>41</v>
      </c>
      <c r="B29" s="123" t="s">
        <v>3</v>
      </c>
      <c r="C29" s="30" t="s">
        <v>42</v>
      </c>
      <c r="D29" s="30" t="s">
        <v>43</v>
      </c>
      <c r="E29" s="31">
        <v>135</v>
      </c>
      <c r="F29" s="32">
        <v>109</v>
      </c>
      <c r="G29" s="33">
        <f t="shared" si="0"/>
        <v>0.80740740740740746</v>
      </c>
    </row>
    <row r="30" spans="1:7" ht="25.5" x14ac:dyDescent="0.2">
      <c r="A30" s="121"/>
      <c r="B30" s="124"/>
      <c r="C30" s="34" t="s">
        <v>70</v>
      </c>
      <c r="D30" s="34" t="s">
        <v>47</v>
      </c>
      <c r="E30" s="35">
        <v>333</v>
      </c>
      <c r="F30" s="36">
        <v>259</v>
      </c>
      <c r="G30" s="37">
        <f t="shared" si="0"/>
        <v>0.77777777777777779</v>
      </c>
    </row>
    <row r="31" spans="1:7" x14ac:dyDescent="0.2">
      <c r="A31" s="121"/>
      <c r="B31" s="124"/>
      <c r="C31" s="125" t="s">
        <v>59</v>
      </c>
      <c r="D31" s="125"/>
      <c r="E31" s="38">
        <f>SUM(E29:E30)</f>
        <v>468</v>
      </c>
      <c r="F31" s="38">
        <f>SUM(F29:F30)</f>
        <v>368</v>
      </c>
      <c r="G31" s="39">
        <f t="shared" si="0"/>
        <v>0.78632478632478631</v>
      </c>
    </row>
    <row r="32" spans="1:7" ht="25.5" x14ac:dyDescent="0.2">
      <c r="A32" s="121"/>
      <c r="B32" s="124" t="s">
        <v>12</v>
      </c>
      <c r="C32" s="34" t="s">
        <v>49</v>
      </c>
      <c r="D32" s="34" t="s">
        <v>50</v>
      </c>
      <c r="E32" s="35">
        <v>140</v>
      </c>
      <c r="F32" s="36">
        <v>128</v>
      </c>
      <c r="G32" s="37">
        <f t="shared" si="0"/>
        <v>0.91428571428571426</v>
      </c>
    </row>
    <row r="33" spans="1:7" ht="25.5" x14ac:dyDescent="0.2">
      <c r="A33" s="121"/>
      <c r="B33" s="124"/>
      <c r="C33" s="34" t="s">
        <v>48</v>
      </c>
      <c r="D33" s="34" t="s">
        <v>47</v>
      </c>
      <c r="E33" s="35">
        <v>143</v>
      </c>
      <c r="F33" s="36">
        <v>133</v>
      </c>
      <c r="G33" s="37">
        <f t="shared" si="0"/>
        <v>0.93006993006993011</v>
      </c>
    </row>
    <row r="34" spans="1:7" x14ac:dyDescent="0.2">
      <c r="A34" s="121"/>
      <c r="B34" s="124"/>
      <c r="C34" s="125" t="s">
        <v>59</v>
      </c>
      <c r="D34" s="125"/>
      <c r="E34" s="38">
        <f>SUM(E32:E33)</f>
        <v>283</v>
      </c>
      <c r="F34" s="38">
        <f>SUM(F32:F33)</f>
        <v>261</v>
      </c>
      <c r="G34" s="39">
        <f t="shared" si="0"/>
        <v>0.92226148409893993</v>
      </c>
    </row>
    <row r="35" spans="1:7" ht="13.5" thickBot="1" x14ac:dyDescent="0.25">
      <c r="A35" s="122"/>
      <c r="B35" s="126" t="s">
        <v>59</v>
      </c>
      <c r="C35" s="126"/>
      <c r="D35" s="126"/>
      <c r="E35" s="40">
        <f>+E34+E31</f>
        <v>751</v>
      </c>
      <c r="F35" s="40">
        <f>+F34+F31</f>
        <v>629</v>
      </c>
      <c r="G35" s="41">
        <f t="shared" si="0"/>
        <v>0.83754993342210382</v>
      </c>
    </row>
    <row r="36" spans="1:7" ht="13.5" thickBot="1" x14ac:dyDescent="0.25">
      <c r="A36" s="43"/>
      <c r="B36" s="43"/>
      <c r="C36" s="43"/>
      <c r="D36" s="43"/>
      <c r="E36" s="28"/>
      <c r="G36" s="29"/>
    </row>
    <row r="37" spans="1:7" ht="25.5" x14ac:dyDescent="0.2">
      <c r="A37" s="120" t="s">
        <v>51</v>
      </c>
      <c r="B37" s="123" t="s">
        <v>3</v>
      </c>
      <c r="C37" s="30" t="s">
        <v>52</v>
      </c>
      <c r="D37" s="30" t="s">
        <v>53</v>
      </c>
      <c r="E37" s="31">
        <v>47</v>
      </c>
      <c r="F37" s="32">
        <v>39</v>
      </c>
      <c r="G37" s="33">
        <f t="shared" si="0"/>
        <v>0.82978723404255317</v>
      </c>
    </row>
    <row r="38" spans="1:7" x14ac:dyDescent="0.2">
      <c r="A38" s="121"/>
      <c r="B38" s="124"/>
      <c r="C38" s="125" t="s">
        <v>59</v>
      </c>
      <c r="D38" s="125"/>
      <c r="E38" s="38">
        <f>+E37</f>
        <v>47</v>
      </c>
      <c r="F38" s="38">
        <f>+F37</f>
        <v>39</v>
      </c>
      <c r="G38" s="39">
        <f t="shared" si="0"/>
        <v>0.82978723404255317</v>
      </c>
    </row>
    <row r="39" spans="1:7" ht="25.5" x14ac:dyDescent="0.2">
      <c r="A39" s="121"/>
      <c r="B39" s="124" t="s">
        <v>54</v>
      </c>
      <c r="C39" s="34" t="s">
        <v>55</v>
      </c>
      <c r="D39" s="34" t="s">
        <v>56</v>
      </c>
      <c r="E39" s="35">
        <v>89</v>
      </c>
      <c r="F39" s="36">
        <v>79</v>
      </c>
      <c r="G39" s="37">
        <f t="shared" si="0"/>
        <v>0.88764044943820219</v>
      </c>
    </row>
    <row r="40" spans="1:7" x14ac:dyDescent="0.2">
      <c r="A40" s="121"/>
      <c r="B40" s="124"/>
      <c r="C40" s="34" t="s">
        <v>57</v>
      </c>
      <c r="D40" s="34" t="s">
        <v>58</v>
      </c>
      <c r="E40" s="35">
        <v>133</v>
      </c>
      <c r="F40" s="36">
        <v>105</v>
      </c>
      <c r="G40" s="37">
        <f t="shared" si="0"/>
        <v>0.78947368421052633</v>
      </c>
    </row>
    <row r="41" spans="1:7" x14ac:dyDescent="0.2">
      <c r="A41" s="121"/>
      <c r="B41" s="124"/>
      <c r="C41" s="125" t="s">
        <v>59</v>
      </c>
      <c r="D41" s="125"/>
      <c r="E41" s="45">
        <f>SUM(E39:E40)</f>
        <v>222</v>
      </c>
      <c r="F41" s="45">
        <f>SUM(F39:F40)</f>
        <v>184</v>
      </c>
      <c r="G41" s="39">
        <f t="shared" si="0"/>
        <v>0.8288288288288288</v>
      </c>
    </row>
    <row r="42" spans="1:7" ht="13.5" thickBot="1" x14ac:dyDescent="0.25">
      <c r="A42" s="122"/>
      <c r="B42" s="126" t="s">
        <v>59</v>
      </c>
      <c r="C42" s="126"/>
      <c r="D42" s="126"/>
      <c r="E42" s="46">
        <f>+E41+E38</f>
        <v>269</v>
      </c>
      <c r="F42" s="46">
        <f>+F41+F38</f>
        <v>223</v>
      </c>
      <c r="G42" s="41">
        <f t="shared" si="0"/>
        <v>0.82899628252788105</v>
      </c>
    </row>
    <row r="43" spans="1:7" x14ac:dyDescent="0.2">
      <c r="G43" s="29"/>
    </row>
    <row r="44" spans="1:7" x14ac:dyDescent="0.2">
      <c r="B44" s="47" t="s">
        <v>59</v>
      </c>
      <c r="C44" s="47"/>
      <c r="D44" s="47"/>
      <c r="E44" s="48">
        <f>+E42+E35+E27+E15</f>
        <v>2222</v>
      </c>
      <c r="F44" s="48">
        <f>+F42+F35+F27+F15</f>
        <v>1760</v>
      </c>
      <c r="G44" s="49">
        <f t="shared" si="0"/>
        <v>0.79207920792079212</v>
      </c>
    </row>
  </sheetData>
  <mergeCells count="32">
    <mergeCell ref="A37:A42"/>
    <mergeCell ref="B37:B38"/>
    <mergeCell ref="C38:D38"/>
    <mergeCell ref="B39:B41"/>
    <mergeCell ref="C41:D41"/>
    <mergeCell ref="B42:D42"/>
    <mergeCell ref="A29:A35"/>
    <mergeCell ref="B29:B31"/>
    <mergeCell ref="C31:D31"/>
    <mergeCell ref="B32:B34"/>
    <mergeCell ref="C34:D34"/>
    <mergeCell ref="B35:D35"/>
    <mergeCell ref="A17:A27"/>
    <mergeCell ref="B17:B20"/>
    <mergeCell ref="C20:D20"/>
    <mergeCell ref="B21:B26"/>
    <mergeCell ref="C26:D26"/>
    <mergeCell ref="B27:D27"/>
    <mergeCell ref="A8:A15"/>
    <mergeCell ref="B8:B10"/>
    <mergeCell ref="C10:D10"/>
    <mergeCell ref="B11:B14"/>
    <mergeCell ref="C14:D14"/>
    <mergeCell ref="B15:D15"/>
    <mergeCell ref="A2:AK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A7" zoomScale="85" zoomScaleNormal="85" workbookViewId="0">
      <selection activeCell="E39" sqref="E39:G40"/>
    </sheetView>
  </sheetViews>
  <sheetFormatPr defaultRowHeight="12.75" x14ac:dyDescent="0.2"/>
  <cols>
    <col min="1" max="1" width="16.42578125" customWidth="1"/>
    <col min="2" max="2" width="12.85546875" customWidth="1"/>
    <col min="4" max="4" width="48.140625" customWidth="1"/>
  </cols>
  <sheetData>
    <row r="1" spans="1:33" ht="15" x14ac:dyDescent="0.25">
      <c r="A1" s="3"/>
      <c r="B1" s="3"/>
      <c r="C1" s="1"/>
      <c r="D1" s="1"/>
      <c r="E1" s="1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23.25" x14ac:dyDescent="0.2">
      <c r="A2" s="127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15" x14ac:dyDescent="0.25">
      <c r="A3" s="3"/>
      <c r="B3" s="3"/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</row>
    <row r="4" spans="1:33" ht="15.75" thickBot="1" x14ac:dyDescent="0.3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</row>
    <row r="5" spans="1:33" ht="14.45" customHeight="1" x14ac:dyDescent="0.2">
      <c r="A5" s="108" t="s">
        <v>0</v>
      </c>
      <c r="B5" s="101" t="s">
        <v>60</v>
      </c>
      <c r="C5" s="101" t="s">
        <v>1</v>
      </c>
      <c r="D5" s="101" t="s">
        <v>61</v>
      </c>
      <c r="E5" s="101" t="s">
        <v>71</v>
      </c>
      <c r="F5" s="101" t="s">
        <v>72</v>
      </c>
      <c r="G5" s="117" t="s">
        <v>62</v>
      </c>
    </row>
    <row r="6" spans="1:33" ht="13.5" thickBot="1" x14ac:dyDescent="0.25">
      <c r="A6" s="109"/>
      <c r="B6" s="102"/>
      <c r="C6" s="102"/>
      <c r="D6" s="102"/>
      <c r="E6" s="102"/>
      <c r="F6" s="102"/>
      <c r="G6" s="118"/>
    </row>
    <row r="7" spans="1:33" ht="13.5" thickBot="1" x14ac:dyDescent="0.25">
      <c r="A7" s="50"/>
      <c r="B7" s="50"/>
      <c r="C7" s="27"/>
      <c r="D7" s="27"/>
      <c r="E7" s="28"/>
      <c r="G7" s="29"/>
    </row>
    <row r="8" spans="1:33" x14ac:dyDescent="0.2">
      <c r="A8" s="120" t="s">
        <v>2</v>
      </c>
      <c r="B8" s="123" t="s">
        <v>3</v>
      </c>
      <c r="C8" s="51" t="s">
        <v>10</v>
      </c>
      <c r="D8" s="51" t="s">
        <v>11</v>
      </c>
      <c r="E8" s="52">
        <v>147</v>
      </c>
      <c r="F8" s="53">
        <v>95</v>
      </c>
      <c r="G8" s="54">
        <f>+F8/E8</f>
        <v>0.6462585034013606</v>
      </c>
    </row>
    <row r="9" spans="1:33" x14ac:dyDescent="0.2">
      <c r="A9" s="121"/>
      <c r="B9" s="124"/>
      <c r="C9" s="55" t="s">
        <v>67</v>
      </c>
      <c r="D9" s="55" t="s">
        <v>68</v>
      </c>
      <c r="E9" s="56">
        <v>337</v>
      </c>
      <c r="F9" s="57">
        <v>228</v>
      </c>
      <c r="G9" s="58">
        <f t="shared" ref="G9:G42" si="0">+F9/E9</f>
        <v>0.67655786350148372</v>
      </c>
    </row>
    <row r="10" spans="1:33" x14ac:dyDescent="0.2">
      <c r="A10" s="121"/>
      <c r="B10" s="124"/>
      <c r="C10" s="128" t="s">
        <v>59</v>
      </c>
      <c r="D10" s="129"/>
      <c r="E10" s="59">
        <f>SUM(E8:E9)</f>
        <v>484</v>
      </c>
      <c r="F10" s="59">
        <f>SUM(F8:F9)</f>
        <v>323</v>
      </c>
      <c r="G10" s="60">
        <f t="shared" si="0"/>
        <v>0.6673553719008265</v>
      </c>
    </row>
    <row r="11" spans="1:33" x14ac:dyDescent="0.2">
      <c r="A11" s="121"/>
      <c r="B11" s="124" t="s">
        <v>12</v>
      </c>
      <c r="C11" s="55" t="s">
        <v>69</v>
      </c>
      <c r="D11" s="55" t="s">
        <v>16</v>
      </c>
      <c r="E11" s="56">
        <v>39</v>
      </c>
      <c r="F11" s="57">
        <v>35</v>
      </c>
      <c r="G11" s="58">
        <f t="shared" si="0"/>
        <v>0.89743589743589747</v>
      </c>
    </row>
    <row r="12" spans="1:33" x14ac:dyDescent="0.2">
      <c r="A12" s="121"/>
      <c r="B12" s="124"/>
      <c r="C12" s="55" t="s">
        <v>19</v>
      </c>
      <c r="D12" s="55" t="s">
        <v>20</v>
      </c>
      <c r="E12" s="56">
        <v>91</v>
      </c>
      <c r="F12" s="57">
        <v>88</v>
      </c>
      <c r="G12" s="58">
        <f t="shared" si="0"/>
        <v>0.96703296703296704</v>
      </c>
    </row>
    <row r="13" spans="1:33" x14ac:dyDescent="0.2">
      <c r="A13" s="121"/>
      <c r="B13" s="124"/>
      <c r="C13" s="55" t="s">
        <v>17</v>
      </c>
      <c r="D13" s="55" t="s">
        <v>18</v>
      </c>
      <c r="E13" s="56">
        <v>95</v>
      </c>
      <c r="F13" s="57">
        <v>94</v>
      </c>
      <c r="G13" s="58">
        <f t="shared" si="0"/>
        <v>0.98947368421052628</v>
      </c>
    </row>
    <row r="14" spans="1:33" x14ac:dyDescent="0.2">
      <c r="A14" s="121"/>
      <c r="B14" s="124"/>
      <c r="C14" s="128" t="s">
        <v>59</v>
      </c>
      <c r="D14" s="129"/>
      <c r="E14" s="59">
        <f>SUM(E11:E13)</f>
        <v>225</v>
      </c>
      <c r="F14" s="59">
        <f>SUM(F11:F13)</f>
        <v>217</v>
      </c>
      <c r="G14" s="60">
        <f t="shared" si="0"/>
        <v>0.96444444444444444</v>
      </c>
    </row>
    <row r="15" spans="1:33" ht="13.5" thickBot="1" x14ac:dyDescent="0.25">
      <c r="A15" s="122"/>
      <c r="B15" s="130" t="s">
        <v>59</v>
      </c>
      <c r="C15" s="131"/>
      <c r="D15" s="132"/>
      <c r="E15" s="61">
        <f>+E14+E10</f>
        <v>709</v>
      </c>
      <c r="F15" s="61">
        <f>+F14+F10</f>
        <v>540</v>
      </c>
      <c r="G15" s="62">
        <f t="shared" si="0"/>
        <v>0.76163610719322994</v>
      </c>
    </row>
    <row r="16" spans="1:33" ht="13.5" thickBot="1" x14ac:dyDescent="0.25">
      <c r="A16" s="43"/>
      <c r="B16" s="43"/>
      <c r="C16" s="27"/>
      <c r="D16" s="27"/>
      <c r="E16" s="28"/>
      <c r="G16" s="29"/>
    </row>
    <row r="17" spans="1:7" x14ac:dyDescent="0.2">
      <c r="A17" s="120" t="s">
        <v>21</v>
      </c>
      <c r="B17" s="123" t="s">
        <v>3</v>
      </c>
      <c r="C17" s="51" t="s">
        <v>22</v>
      </c>
      <c r="D17" s="51" t="s">
        <v>23</v>
      </c>
      <c r="E17" s="52">
        <v>96</v>
      </c>
      <c r="F17" s="53">
        <v>61</v>
      </c>
      <c r="G17" s="54">
        <f t="shared" si="0"/>
        <v>0.63541666666666663</v>
      </c>
    </row>
    <row r="18" spans="1:7" x14ac:dyDescent="0.2">
      <c r="A18" s="121"/>
      <c r="B18" s="124"/>
      <c r="C18" s="55" t="s">
        <v>24</v>
      </c>
      <c r="D18" s="55" t="s">
        <v>25</v>
      </c>
      <c r="E18" s="56">
        <v>119</v>
      </c>
      <c r="F18" s="57">
        <v>79</v>
      </c>
      <c r="G18" s="58">
        <f t="shared" si="0"/>
        <v>0.66386554621848737</v>
      </c>
    </row>
    <row r="19" spans="1:7" x14ac:dyDescent="0.2">
      <c r="A19" s="121"/>
      <c r="B19" s="124"/>
      <c r="C19" s="55" t="s">
        <v>28</v>
      </c>
      <c r="D19" s="55" t="s">
        <v>29</v>
      </c>
      <c r="E19" s="56">
        <v>175</v>
      </c>
      <c r="F19" s="57">
        <v>137</v>
      </c>
      <c r="G19" s="58">
        <f t="shared" si="0"/>
        <v>0.78285714285714281</v>
      </c>
    </row>
    <row r="20" spans="1:7" x14ac:dyDescent="0.2">
      <c r="A20" s="121"/>
      <c r="B20" s="124"/>
      <c r="C20" s="128" t="s">
        <v>59</v>
      </c>
      <c r="D20" s="129"/>
      <c r="E20" s="59">
        <f>SUM(E17:E19)</f>
        <v>390</v>
      </c>
      <c r="F20" s="59">
        <f>SUM(F17:F19)</f>
        <v>277</v>
      </c>
      <c r="G20" s="60">
        <f t="shared" si="0"/>
        <v>0.71025641025641029</v>
      </c>
    </row>
    <row r="21" spans="1:7" x14ac:dyDescent="0.2">
      <c r="A21" s="121"/>
      <c r="B21" s="124" t="s">
        <v>12</v>
      </c>
      <c r="C21" s="55" t="s">
        <v>30</v>
      </c>
      <c r="D21" s="55" t="s">
        <v>31</v>
      </c>
      <c r="E21" s="56">
        <v>13</v>
      </c>
      <c r="F21" s="57">
        <v>13</v>
      </c>
      <c r="G21" s="58">
        <f>+F21/E21</f>
        <v>1</v>
      </c>
    </row>
    <row r="22" spans="1:7" x14ac:dyDescent="0.2">
      <c r="A22" s="121"/>
      <c r="B22" s="124"/>
      <c r="C22" s="55" t="s">
        <v>35</v>
      </c>
      <c r="D22" s="55" t="s">
        <v>36</v>
      </c>
      <c r="E22" s="56">
        <v>9</v>
      </c>
      <c r="F22" s="57">
        <v>8</v>
      </c>
      <c r="G22" s="58">
        <f>+F22/E22</f>
        <v>0.88888888888888884</v>
      </c>
    </row>
    <row r="23" spans="1:7" x14ac:dyDescent="0.2">
      <c r="A23" s="121"/>
      <c r="B23" s="124"/>
      <c r="C23" s="55" t="s">
        <v>37</v>
      </c>
      <c r="D23" s="55" t="s">
        <v>38</v>
      </c>
      <c r="E23" s="56">
        <v>34</v>
      </c>
      <c r="F23" s="57">
        <v>33</v>
      </c>
      <c r="G23" s="58">
        <f>+F23/E23</f>
        <v>0.97058823529411764</v>
      </c>
    </row>
    <row r="24" spans="1:7" x14ac:dyDescent="0.2">
      <c r="A24" s="121"/>
      <c r="B24" s="124"/>
      <c r="C24" s="55" t="s">
        <v>34</v>
      </c>
      <c r="D24" s="55" t="s">
        <v>33</v>
      </c>
      <c r="E24" s="56">
        <v>24</v>
      </c>
      <c r="F24" s="57">
        <v>21</v>
      </c>
      <c r="G24" s="58">
        <f>+F24/E24</f>
        <v>0.875</v>
      </c>
    </row>
    <row r="25" spans="1:7" x14ac:dyDescent="0.2">
      <c r="A25" s="121"/>
      <c r="B25" s="124"/>
      <c r="C25" s="55" t="s">
        <v>39</v>
      </c>
      <c r="D25" s="55" t="s">
        <v>40</v>
      </c>
      <c r="E25" s="56">
        <v>38</v>
      </c>
      <c r="F25" s="57">
        <v>34</v>
      </c>
      <c r="G25" s="58">
        <f t="shared" si="0"/>
        <v>0.89473684210526316</v>
      </c>
    </row>
    <row r="26" spans="1:7" x14ac:dyDescent="0.2">
      <c r="A26" s="121"/>
      <c r="B26" s="124"/>
      <c r="C26" s="128" t="s">
        <v>59</v>
      </c>
      <c r="D26" s="129"/>
      <c r="E26" s="59">
        <f>SUM(E22:E25)</f>
        <v>105</v>
      </c>
      <c r="F26" s="59">
        <f>SUM(F22:F25)</f>
        <v>96</v>
      </c>
      <c r="G26" s="60">
        <f t="shared" si="0"/>
        <v>0.91428571428571426</v>
      </c>
    </row>
    <row r="27" spans="1:7" ht="13.5" thickBot="1" x14ac:dyDescent="0.25">
      <c r="A27" s="122"/>
      <c r="B27" s="130" t="s">
        <v>59</v>
      </c>
      <c r="C27" s="131"/>
      <c r="D27" s="132"/>
      <c r="E27" s="61">
        <f>+E26+E20</f>
        <v>495</v>
      </c>
      <c r="F27" s="61">
        <f>+F26+F20</f>
        <v>373</v>
      </c>
      <c r="G27" s="62">
        <f t="shared" si="0"/>
        <v>0.7535353535353535</v>
      </c>
    </row>
    <row r="28" spans="1:7" ht="13.5" thickBot="1" x14ac:dyDescent="0.25">
      <c r="A28" s="43"/>
      <c r="B28" s="43"/>
      <c r="C28" s="27"/>
      <c r="D28" s="27"/>
      <c r="E28" s="28"/>
      <c r="G28" s="29"/>
    </row>
    <row r="29" spans="1:7" x14ac:dyDescent="0.2">
      <c r="A29" s="133" t="s">
        <v>41</v>
      </c>
      <c r="B29" s="123" t="s">
        <v>3</v>
      </c>
      <c r="C29" s="51" t="s">
        <v>42</v>
      </c>
      <c r="D29" s="51" t="s">
        <v>43</v>
      </c>
      <c r="E29" s="52">
        <v>145</v>
      </c>
      <c r="F29" s="53">
        <v>121</v>
      </c>
      <c r="G29" s="54">
        <f t="shared" si="0"/>
        <v>0.83448275862068966</v>
      </c>
    </row>
    <row r="30" spans="1:7" x14ac:dyDescent="0.2">
      <c r="A30" s="134"/>
      <c r="B30" s="124"/>
      <c r="C30" s="55" t="s">
        <v>70</v>
      </c>
      <c r="D30" s="55" t="s">
        <v>47</v>
      </c>
      <c r="E30" s="56">
        <v>350</v>
      </c>
      <c r="F30" s="57">
        <v>262</v>
      </c>
      <c r="G30" s="58">
        <f t="shared" si="0"/>
        <v>0.74857142857142855</v>
      </c>
    </row>
    <row r="31" spans="1:7" x14ac:dyDescent="0.2">
      <c r="A31" s="134"/>
      <c r="B31" s="124"/>
      <c r="C31" s="128" t="s">
        <v>59</v>
      </c>
      <c r="D31" s="129"/>
      <c r="E31" s="59">
        <f>SUM(E29:E30)</f>
        <v>495</v>
      </c>
      <c r="F31" s="59">
        <f>SUM(F29:F30)</f>
        <v>383</v>
      </c>
      <c r="G31" s="60">
        <f t="shared" si="0"/>
        <v>0.77373737373737372</v>
      </c>
    </row>
    <row r="32" spans="1:7" x14ac:dyDescent="0.2">
      <c r="A32" s="134"/>
      <c r="B32" s="124" t="s">
        <v>12</v>
      </c>
      <c r="C32" s="55" t="s">
        <v>73</v>
      </c>
      <c r="D32" s="55" t="s">
        <v>50</v>
      </c>
      <c r="E32" s="56">
        <v>112</v>
      </c>
      <c r="F32" s="57">
        <v>105</v>
      </c>
      <c r="G32" s="58">
        <f t="shared" si="0"/>
        <v>0.9375</v>
      </c>
    </row>
    <row r="33" spans="1:7" x14ac:dyDescent="0.2">
      <c r="A33" s="134"/>
      <c r="B33" s="124"/>
      <c r="C33" s="55" t="s">
        <v>48</v>
      </c>
      <c r="D33" s="55" t="s">
        <v>47</v>
      </c>
      <c r="E33" s="56">
        <v>127</v>
      </c>
      <c r="F33" s="57">
        <v>121</v>
      </c>
      <c r="G33" s="58">
        <f t="shared" si="0"/>
        <v>0.952755905511811</v>
      </c>
    </row>
    <row r="34" spans="1:7" x14ac:dyDescent="0.2">
      <c r="A34" s="134"/>
      <c r="B34" s="124"/>
      <c r="C34" s="128" t="s">
        <v>59</v>
      </c>
      <c r="D34" s="129"/>
      <c r="E34" s="59">
        <f>SUM(E32:E33)</f>
        <v>239</v>
      </c>
      <c r="F34" s="59">
        <f>SUM(F32:F33)</f>
        <v>226</v>
      </c>
      <c r="G34" s="60">
        <f t="shared" si="0"/>
        <v>0.94560669456066948</v>
      </c>
    </row>
    <row r="35" spans="1:7" ht="13.5" thickBot="1" x14ac:dyDescent="0.25">
      <c r="A35" s="135"/>
      <c r="B35" s="130" t="s">
        <v>59</v>
      </c>
      <c r="C35" s="131"/>
      <c r="D35" s="132"/>
      <c r="E35" s="61">
        <f>+E34+E31</f>
        <v>734</v>
      </c>
      <c r="F35" s="61">
        <f>+F34+F31</f>
        <v>609</v>
      </c>
      <c r="G35" s="62">
        <f t="shared" si="0"/>
        <v>0.82970027247956402</v>
      </c>
    </row>
    <row r="36" spans="1:7" ht="13.5" thickBot="1" x14ac:dyDescent="0.25">
      <c r="A36" s="43"/>
      <c r="B36" s="42"/>
      <c r="C36" s="27"/>
      <c r="D36" s="27"/>
      <c r="E36" s="28"/>
      <c r="G36" s="29"/>
    </row>
    <row r="37" spans="1:7" x14ac:dyDescent="0.2">
      <c r="A37" s="120" t="s">
        <v>51</v>
      </c>
      <c r="B37" s="123" t="s">
        <v>3</v>
      </c>
      <c r="C37" s="51" t="s">
        <v>52</v>
      </c>
      <c r="D37" s="51" t="s">
        <v>53</v>
      </c>
      <c r="E37" s="52">
        <v>43</v>
      </c>
      <c r="F37" s="53">
        <v>30</v>
      </c>
      <c r="G37" s="54">
        <f t="shared" si="0"/>
        <v>0.69767441860465118</v>
      </c>
    </row>
    <row r="38" spans="1:7" x14ac:dyDescent="0.2">
      <c r="A38" s="121"/>
      <c r="B38" s="124"/>
      <c r="C38" s="128" t="s">
        <v>59</v>
      </c>
      <c r="D38" s="129"/>
      <c r="E38" s="59">
        <f>SUM(E37)</f>
        <v>43</v>
      </c>
      <c r="F38" s="59">
        <f>SUM(F37)</f>
        <v>30</v>
      </c>
      <c r="G38" s="60">
        <f t="shared" si="0"/>
        <v>0.69767441860465118</v>
      </c>
    </row>
    <row r="39" spans="1:7" x14ac:dyDescent="0.2">
      <c r="A39" s="121"/>
      <c r="B39" s="124" t="s">
        <v>54</v>
      </c>
      <c r="C39" s="55" t="s">
        <v>55</v>
      </c>
      <c r="D39" s="55" t="s">
        <v>56</v>
      </c>
      <c r="E39" s="56">
        <v>54</v>
      </c>
      <c r="F39" s="57">
        <v>48</v>
      </c>
      <c r="G39" s="58">
        <f t="shared" si="0"/>
        <v>0.88888888888888884</v>
      </c>
    </row>
    <row r="40" spans="1:7" x14ac:dyDescent="0.2">
      <c r="A40" s="121"/>
      <c r="B40" s="124"/>
      <c r="C40" s="55" t="s">
        <v>57</v>
      </c>
      <c r="D40" s="55" t="s">
        <v>58</v>
      </c>
      <c r="E40" s="56">
        <v>146</v>
      </c>
      <c r="F40" s="57">
        <v>121</v>
      </c>
      <c r="G40" s="58">
        <f t="shared" si="0"/>
        <v>0.82876712328767121</v>
      </c>
    </row>
    <row r="41" spans="1:7" x14ac:dyDescent="0.2">
      <c r="A41" s="121"/>
      <c r="B41" s="124"/>
      <c r="C41" s="128" t="s">
        <v>59</v>
      </c>
      <c r="D41" s="129"/>
      <c r="E41" s="63">
        <f>SUM(E39:E40)</f>
        <v>200</v>
      </c>
      <c r="F41" s="63">
        <f>SUM(F39:F40)</f>
        <v>169</v>
      </c>
      <c r="G41" s="60">
        <f t="shared" si="0"/>
        <v>0.84499999999999997</v>
      </c>
    </row>
    <row r="42" spans="1:7" ht="13.5" thickBot="1" x14ac:dyDescent="0.25">
      <c r="A42" s="122"/>
      <c r="B42" s="130" t="s">
        <v>59</v>
      </c>
      <c r="C42" s="131"/>
      <c r="D42" s="132"/>
      <c r="E42" s="64">
        <f>+E41+E38</f>
        <v>243</v>
      </c>
      <c r="F42" s="64">
        <f>+F41+F38</f>
        <v>199</v>
      </c>
      <c r="G42" s="62">
        <f t="shared" si="0"/>
        <v>0.81893004115226342</v>
      </c>
    </row>
    <row r="43" spans="1:7" x14ac:dyDescent="0.2">
      <c r="G43" s="29"/>
    </row>
    <row r="44" spans="1:7" x14ac:dyDescent="0.2">
      <c r="B44" s="65" t="s">
        <v>59</v>
      </c>
      <c r="C44" s="65"/>
      <c r="D44" s="65"/>
      <c r="E44" s="66">
        <f>+E42+E35+E27+E15</f>
        <v>2181</v>
      </c>
      <c r="F44" s="66">
        <f t="shared" ref="F44:G44" si="1">+F42+F35+F27+F15</f>
        <v>1721</v>
      </c>
      <c r="G44" s="66">
        <f t="shared" si="1"/>
        <v>3.1638017743604112</v>
      </c>
    </row>
  </sheetData>
  <mergeCells count="32">
    <mergeCell ref="A37:A42"/>
    <mergeCell ref="B37:B38"/>
    <mergeCell ref="C38:D38"/>
    <mergeCell ref="B39:B41"/>
    <mergeCell ref="C41:D41"/>
    <mergeCell ref="B42:D42"/>
    <mergeCell ref="A29:A35"/>
    <mergeCell ref="B29:B31"/>
    <mergeCell ref="C31:D31"/>
    <mergeCell ref="B32:B34"/>
    <mergeCell ref="C34:D34"/>
    <mergeCell ref="B35:D35"/>
    <mergeCell ref="A17:A27"/>
    <mergeCell ref="B17:B20"/>
    <mergeCell ref="C20:D20"/>
    <mergeCell ref="B21:B26"/>
    <mergeCell ref="C26:D26"/>
    <mergeCell ref="B27:D27"/>
    <mergeCell ref="A8:A15"/>
    <mergeCell ref="B8:B10"/>
    <mergeCell ref="C10:D10"/>
    <mergeCell ref="B11:B14"/>
    <mergeCell ref="C14:D14"/>
    <mergeCell ref="B15:D15"/>
    <mergeCell ref="A2:AG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A10" zoomScale="85" zoomScaleNormal="85" workbookViewId="0">
      <selection activeCell="D45" sqref="D45"/>
    </sheetView>
  </sheetViews>
  <sheetFormatPr defaultRowHeight="12.75" x14ac:dyDescent="0.2"/>
  <cols>
    <col min="1" max="1" width="16.42578125" customWidth="1"/>
    <col min="2" max="2" width="12.85546875" customWidth="1"/>
    <col min="4" max="4" width="52.42578125" customWidth="1"/>
  </cols>
  <sheetData>
    <row r="1" spans="1:33" ht="15" x14ac:dyDescent="0.25">
      <c r="A1" s="3"/>
      <c r="B1" s="3"/>
      <c r="C1" s="1"/>
      <c r="D1" s="1"/>
      <c r="E1" s="1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23.25" x14ac:dyDescent="0.2">
      <c r="A2" s="127" t="s">
        <v>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15" x14ac:dyDescent="0.25">
      <c r="A3" s="3"/>
      <c r="B3" s="3"/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</row>
    <row r="4" spans="1:33" ht="15.75" thickBot="1" x14ac:dyDescent="0.3">
      <c r="A4" s="3"/>
      <c r="B4" s="3"/>
      <c r="C4" s="1"/>
      <c r="D4" s="1"/>
      <c r="E4" s="1"/>
      <c r="F4" s="1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</row>
    <row r="5" spans="1:33" ht="14.45" customHeight="1" x14ac:dyDescent="0.2">
      <c r="A5" s="108" t="s">
        <v>0</v>
      </c>
      <c r="B5" s="101" t="s">
        <v>60</v>
      </c>
      <c r="C5" s="101" t="s">
        <v>1</v>
      </c>
      <c r="D5" s="101" t="s">
        <v>61</v>
      </c>
      <c r="E5" s="101" t="s">
        <v>71</v>
      </c>
      <c r="F5" s="101" t="s">
        <v>72</v>
      </c>
      <c r="G5" s="117" t="s">
        <v>62</v>
      </c>
    </row>
    <row r="6" spans="1:33" ht="13.5" thickBot="1" x14ac:dyDescent="0.25">
      <c r="A6" s="109"/>
      <c r="B6" s="102"/>
      <c r="C6" s="102"/>
      <c r="D6" s="102"/>
      <c r="E6" s="102"/>
      <c r="F6" s="102"/>
      <c r="G6" s="118"/>
    </row>
    <row r="7" spans="1:33" ht="13.5" thickBot="1" x14ac:dyDescent="0.25">
      <c r="A7" s="50"/>
      <c r="B7" s="50"/>
      <c r="C7" s="27"/>
      <c r="D7" s="27"/>
      <c r="E7" s="28"/>
      <c r="G7" s="29"/>
    </row>
    <row r="8" spans="1:33" x14ac:dyDescent="0.2">
      <c r="A8" s="120" t="s">
        <v>2</v>
      </c>
      <c r="B8" s="123" t="s">
        <v>3</v>
      </c>
      <c r="C8" s="51" t="s">
        <v>10</v>
      </c>
      <c r="D8" s="51" t="s">
        <v>11</v>
      </c>
      <c r="E8" s="52">
        <v>109</v>
      </c>
      <c r="F8" s="53"/>
      <c r="G8" s="54">
        <f t="shared" ref="G8:G42" si="0">+F8/E8</f>
        <v>0</v>
      </c>
    </row>
    <row r="9" spans="1:33" x14ac:dyDescent="0.2">
      <c r="A9" s="121"/>
      <c r="B9" s="124"/>
      <c r="C9" s="55" t="s">
        <v>67</v>
      </c>
      <c r="D9" s="55" t="s">
        <v>68</v>
      </c>
      <c r="E9" s="56">
        <v>313</v>
      </c>
      <c r="F9" s="57"/>
      <c r="G9" s="58">
        <f t="shared" si="0"/>
        <v>0</v>
      </c>
    </row>
    <row r="10" spans="1:33" x14ac:dyDescent="0.2">
      <c r="A10" s="121"/>
      <c r="B10" s="124"/>
      <c r="C10" s="128" t="s">
        <v>59</v>
      </c>
      <c r="D10" s="129"/>
      <c r="E10" s="59">
        <f>SUM(E8:E9)</f>
        <v>422</v>
      </c>
      <c r="F10" s="59"/>
      <c r="G10" s="60">
        <f t="shared" si="0"/>
        <v>0</v>
      </c>
    </row>
    <row r="11" spans="1:33" x14ac:dyDescent="0.2">
      <c r="A11" s="121"/>
      <c r="B11" s="124" t="s">
        <v>12</v>
      </c>
      <c r="C11" s="55" t="s">
        <v>69</v>
      </c>
      <c r="D11" s="55" t="s">
        <v>16</v>
      </c>
      <c r="E11" s="56">
        <v>177</v>
      </c>
      <c r="F11" s="57"/>
      <c r="G11" s="58">
        <f t="shared" si="0"/>
        <v>0</v>
      </c>
    </row>
    <row r="12" spans="1:33" x14ac:dyDescent="0.2">
      <c r="A12" s="121"/>
      <c r="B12" s="124"/>
      <c r="C12" s="55" t="s">
        <v>19</v>
      </c>
      <c r="D12" s="55" t="s">
        <v>20</v>
      </c>
      <c r="E12" s="56">
        <v>63</v>
      </c>
      <c r="F12" s="57"/>
      <c r="G12" s="58">
        <f t="shared" si="0"/>
        <v>0</v>
      </c>
    </row>
    <row r="13" spans="1:33" x14ac:dyDescent="0.2">
      <c r="A13" s="121"/>
      <c r="B13" s="124"/>
      <c r="C13" s="55" t="s">
        <v>17</v>
      </c>
      <c r="D13" s="55" t="s">
        <v>18</v>
      </c>
      <c r="E13" s="56">
        <v>157</v>
      </c>
      <c r="F13" s="57"/>
      <c r="G13" s="58">
        <f t="shared" si="0"/>
        <v>0</v>
      </c>
    </row>
    <row r="14" spans="1:33" x14ac:dyDescent="0.2">
      <c r="A14" s="121"/>
      <c r="B14" s="124"/>
      <c r="C14" s="128" t="s">
        <v>59</v>
      </c>
      <c r="D14" s="129"/>
      <c r="E14" s="59">
        <f>SUM(E11:E13)</f>
        <v>397</v>
      </c>
      <c r="F14" s="59">
        <f>SUM(F11:F13)</f>
        <v>0</v>
      </c>
      <c r="G14" s="60">
        <f t="shared" si="0"/>
        <v>0</v>
      </c>
    </row>
    <row r="15" spans="1:33" ht="13.5" thickBot="1" x14ac:dyDescent="0.25">
      <c r="A15" s="122"/>
      <c r="B15" s="130" t="s">
        <v>59</v>
      </c>
      <c r="C15" s="131"/>
      <c r="D15" s="132"/>
      <c r="E15" s="61">
        <f>+E14+E10</f>
        <v>819</v>
      </c>
      <c r="F15" s="61">
        <f>+F14+F10</f>
        <v>0</v>
      </c>
      <c r="G15" s="62">
        <f t="shared" si="0"/>
        <v>0</v>
      </c>
    </row>
    <row r="16" spans="1:33" ht="13.5" thickBot="1" x14ac:dyDescent="0.25">
      <c r="A16" s="43"/>
      <c r="B16" s="43"/>
      <c r="C16" s="27"/>
      <c r="D16" s="27"/>
      <c r="E16" s="28"/>
      <c r="G16" s="29"/>
    </row>
    <row r="17" spans="1:7" x14ac:dyDescent="0.2">
      <c r="A17" s="120" t="s">
        <v>21</v>
      </c>
      <c r="B17" s="123" t="s">
        <v>3</v>
      </c>
      <c r="C17" s="51" t="s">
        <v>22</v>
      </c>
      <c r="D17" s="51" t="s">
        <v>23</v>
      </c>
      <c r="E17" s="52">
        <v>125</v>
      </c>
      <c r="F17" s="53"/>
      <c r="G17" s="54">
        <f t="shared" si="0"/>
        <v>0</v>
      </c>
    </row>
    <row r="18" spans="1:7" x14ac:dyDescent="0.2">
      <c r="A18" s="121"/>
      <c r="B18" s="124"/>
      <c r="C18" s="55" t="s">
        <v>24</v>
      </c>
      <c r="D18" s="55" t="s">
        <v>25</v>
      </c>
      <c r="E18" s="56">
        <v>136</v>
      </c>
      <c r="F18" s="57"/>
      <c r="G18" s="58">
        <f t="shared" si="0"/>
        <v>0</v>
      </c>
    </row>
    <row r="19" spans="1:7" x14ac:dyDescent="0.2">
      <c r="A19" s="121"/>
      <c r="B19" s="124"/>
      <c r="C19" s="55" t="s">
        <v>28</v>
      </c>
      <c r="D19" s="55" t="s">
        <v>29</v>
      </c>
      <c r="E19" s="56">
        <v>175</v>
      </c>
      <c r="F19" s="57"/>
      <c r="G19" s="58">
        <f t="shared" si="0"/>
        <v>0</v>
      </c>
    </row>
    <row r="20" spans="1:7" x14ac:dyDescent="0.2">
      <c r="A20" s="121"/>
      <c r="B20" s="124"/>
      <c r="C20" s="128" t="s">
        <v>59</v>
      </c>
      <c r="D20" s="129"/>
      <c r="E20" s="59">
        <f>SUM(E17:E19)</f>
        <v>436</v>
      </c>
      <c r="F20" s="59">
        <f>SUM(F17:F19)</f>
        <v>0</v>
      </c>
      <c r="G20" s="60">
        <f t="shared" si="0"/>
        <v>0</v>
      </c>
    </row>
    <row r="21" spans="1:7" x14ac:dyDescent="0.2">
      <c r="A21" s="121"/>
      <c r="B21" s="124" t="s">
        <v>12</v>
      </c>
      <c r="C21" s="55" t="s">
        <v>30</v>
      </c>
      <c r="D21" s="55" t="s">
        <v>31</v>
      </c>
      <c r="E21" s="56">
        <v>10</v>
      </c>
      <c r="F21" s="57"/>
      <c r="G21" s="58">
        <f>+F21/E21</f>
        <v>0</v>
      </c>
    </row>
    <row r="22" spans="1:7" x14ac:dyDescent="0.2">
      <c r="A22" s="121"/>
      <c r="B22" s="124"/>
      <c r="C22" s="55" t="s">
        <v>35</v>
      </c>
      <c r="D22" s="55" t="s">
        <v>36</v>
      </c>
      <c r="E22" s="56">
        <v>18</v>
      </c>
      <c r="F22" s="57"/>
      <c r="G22" s="58">
        <f>+F22/E22</f>
        <v>0</v>
      </c>
    </row>
    <row r="23" spans="1:7" x14ac:dyDescent="0.2">
      <c r="A23" s="121"/>
      <c r="B23" s="124"/>
      <c r="C23" s="55" t="s">
        <v>37</v>
      </c>
      <c r="D23" s="55" t="s">
        <v>38</v>
      </c>
      <c r="E23" s="56">
        <v>23</v>
      </c>
      <c r="F23" s="57"/>
      <c r="G23" s="58">
        <f>+F23/E23</f>
        <v>0</v>
      </c>
    </row>
    <row r="24" spans="1:7" x14ac:dyDescent="0.2">
      <c r="A24" s="121"/>
      <c r="B24" s="124"/>
      <c r="C24" s="55" t="s">
        <v>34</v>
      </c>
      <c r="D24" s="55" t="s">
        <v>33</v>
      </c>
      <c r="E24" s="56">
        <v>16</v>
      </c>
      <c r="F24" s="57"/>
      <c r="G24" s="58">
        <f>+F24/E24</f>
        <v>0</v>
      </c>
    </row>
    <row r="25" spans="1:7" x14ac:dyDescent="0.2">
      <c r="A25" s="121"/>
      <c r="B25" s="124"/>
      <c r="C25" s="55" t="s">
        <v>39</v>
      </c>
      <c r="D25" s="55" t="s">
        <v>40</v>
      </c>
      <c r="E25" s="56">
        <v>36</v>
      </c>
      <c r="F25" s="57"/>
      <c r="G25" s="58">
        <f t="shared" si="0"/>
        <v>0</v>
      </c>
    </row>
    <row r="26" spans="1:7" x14ac:dyDescent="0.2">
      <c r="A26" s="121"/>
      <c r="B26" s="124"/>
      <c r="C26" s="128" t="s">
        <v>59</v>
      </c>
      <c r="D26" s="129"/>
      <c r="E26" s="59">
        <f>SUM(E21:E25)</f>
        <v>103</v>
      </c>
      <c r="F26" s="59">
        <f>SUM(F21:F25)</f>
        <v>0</v>
      </c>
      <c r="G26" s="60">
        <f t="shared" si="0"/>
        <v>0</v>
      </c>
    </row>
    <row r="27" spans="1:7" ht="13.5" thickBot="1" x14ac:dyDescent="0.25">
      <c r="A27" s="122"/>
      <c r="B27" s="130" t="s">
        <v>59</v>
      </c>
      <c r="C27" s="131"/>
      <c r="D27" s="132"/>
      <c r="E27" s="61">
        <f>+E26+E20</f>
        <v>539</v>
      </c>
      <c r="F27" s="61">
        <f>+F26+F20</f>
        <v>0</v>
      </c>
      <c r="G27" s="62">
        <f t="shared" si="0"/>
        <v>0</v>
      </c>
    </row>
    <row r="28" spans="1:7" ht="13.5" thickBot="1" x14ac:dyDescent="0.25">
      <c r="A28" s="43"/>
      <c r="B28" s="43"/>
      <c r="C28" s="27"/>
      <c r="D28" s="27"/>
      <c r="E28" s="28"/>
      <c r="G28" s="29"/>
    </row>
    <row r="29" spans="1:7" x14ac:dyDescent="0.2">
      <c r="A29" s="133" t="s">
        <v>41</v>
      </c>
      <c r="B29" s="123" t="s">
        <v>3</v>
      </c>
      <c r="C29" s="51" t="s">
        <v>42</v>
      </c>
      <c r="D29" s="51" t="s">
        <v>43</v>
      </c>
      <c r="E29" s="52">
        <v>151</v>
      </c>
      <c r="F29" s="53"/>
      <c r="G29" s="54">
        <f t="shared" si="0"/>
        <v>0</v>
      </c>
    </row>
    <row r="30" spans="1:7" x14ac:dyDescent="0.2">
      <c r="A30" s="134"/>
      <c r="B30" s="124"/>
      <c r="C30" s="55" t="s">
        <v>70</v>
      </c>
      <c r="D30" s="55" t="s">
        <v>47</v>
      </c>
      <c r="E30" s="56">
        <v>349</v>
      </c>
      <c r="F30" s="57"/>
      <c r="G30" s="58">
        <f t="shared" si="0"/>
        <v>0</v>
      </c>
    </row>
    <row r="31" spans="1:7" x14ac:dyDescent="0.2">
      <c r="A31" s="134"/>
      <c r="B31" s="124"/>
      <c r="C31" s="128" t="s">
        <v>59</v>
      </c>
      <c r="D31" s="129"/>
      <c r="E31" s="59">
        <f>SUM(E29:E30)</f>
        <v>500</v>
      </c>
      <c r="F31" s="59">
        <f>SUM(F29:F30)</f>
        <v>0</v>
      </c>
      <c r="G31" s="60">
        <f t="shared" si="0"/>
        <v>0</v>
      </c>
    </row>
    <row r="32" spans="1:7" x14ac:dyDescent="0.2">
      <c r="A32" s="134"/>
      <c r="B32" s="124" t="s">
        <v>12</v>
      </c>
      <c r="C32" s="55" t="s">
        <v>73</v>
      </c>
      <c r="D32" s="55" t="s">
        <v>50</v>
      </c>
      <c r="E32" s="56">
        <v>160</v>
      </c>
      <c r="F32" s="57"/>
      <c r="G32" s="58">
        <f t="shared" si="0"/>
        <v>0</v>
      </c>
    </row>
    <row r="33" spans="1:7" x14ac:dyDescent="0.2">
      <c r="A33" s="134"/>
      <c r="B33" s="124"/>
      <c r="C33" s="55" t="s">
        <v>48</v>
      </c>
      <c r="D33" s="55" t="s">
        <v>47</v>
      </c>
      <c r="E33" s="56">
        <v>140</v>
      </c>
      <c r="F33" s="57"/>
      <c r="G33" s="58">
        <f t="shared" si="0"/>
        <v>0</v>
      </c>
    </row>
    <row r="34" spans="1:7" x14ac:dyDescent="0.2">
      <c r="A34" s="134"/>
      <c r="B34" s="124"/>
      <c r="C34" s="128" t="s">
        <v>59</v>
      </c>
      <c r="D34" s="129"/>
      <c r="E34" s="59">
        <f>SUM(E32:E33)</f>
        <v>300</v>
      </c>
      <c r="F34" s="59">
        <f>SUM(F32:F33)</f>
        <v>0</v>
      </c>
      <c r="G34" s="60">
        <f t="shared" si="0"/>
        <v>0</v>
      </c>
    </row>
    <row r="35" spans="1:7" ht="13.5" thickBot="1" x14ac:dyDescent="0.25">
      <c r="A35" s="135"/>
      <c r="B35" s="130" t="s">
        <v>59</v>
      </c>
      <c r="C35" s="131"/>
      <c r="D35" s="132"/>
      <c r="E35" s="61">
        <f>+E34+E31</f>
        <v>800</v>
      </c>
      <c r="F35" s="61">
        <f>+F34+F31</f>
        <v>0</v>
      </c>
      <c r="G35" s="62">
        <f t="shared" si="0"/>
        <v>0</v>
      </c>
    </row>
    <row r="36" spans="1:7" ht="13.5" thickBot="1" x14ac:dyDescent="0.25">
      <c r="A36" s="43"/>
      <c r="B36" s="42"/>
      <c r="C36" s="27"/>
      <c r="D36" s="27"/>
      <c r="E36" s="28"/>
      <c r="G36" s="29"/>
    </row>
    <row r="37" spans="1:7" x14ac:dyDescent="0.2">
      <c r="A37" s="120" t="s">
        <v>51</v>
      </c>
      <c r="B37" s="123" t="s">
        <v>3</v>
      </c>
      <c r="C37" s="51" t="s">
        <v>52</v>
      </c>
      <c r="D37" s="51" t="s">
        <v>53</v>
      </c>
      <c r="E37" s="52">
        <v>46</v>
      </c>
      <c r="F37" s="53"/>
      <c r="G37" s="54">
        <f t="shared" si="0"/>
        <v>0</v>
      </c>
    </row>
    <row r="38" spans="1:7" x14ac:dyDescent="0.2">
      <c r="A38" s="121"/>
      <c r="B38" s="124"/>
      <c r="C38" s="128" t="s">
        <v>59</v>
      </c>
      <c r="D38" s="129"/>
      <c r="E38" s="59">
        <f>SUM(E37)</f>
        <v>46</v>
      </c>
      <c r="F38" s="59">
        <f>SUM(F37)</f>
        <v>0</v>
      </c>
      <c r="G38" s="60">
        <f t="shared" si="0"/>
        <v>0</v>
      </c>
    </row>
    <row r="39" spans="1:7" x14ac:dyDescent="0.2">
      <c r="A39" s="121"/>
      <c r="B39" s="124" t="s">
        <v>54</v>
      </c>
      <c r="C39" s="55" t="s">
        <v>55</v>
      </c>
      <c r="D39" s="55" t="s">
        <v>56</v>
      </c>
      <c r="E39" s="56">
        <v>81</v>
      </c>
      <c r="F39" s="57"/>
      <c r="G39" s="58">
        <f t="shared" si="0"/>
        <v>0</v>
      </c>
    </row>
    <row r="40" spans="1:7" x14ac:dyDescent="0.2">
      <c r="A40" s="121"/>
      <c r="B40" s="124"/>
      <c r="C40" s="55" t="s">
        <v>57</v>
      </c>
      <c r="D40" s="55" t="s">
        <v>58</v>
      </c>
      <c r="E40" s="56">
        <v>145</v>
      </c>
      <c r="F40" s="57"/>
      <c r="G40" s="58">
        <f t="shared" si="0"/>
        <v>0</v>
      </c>
    </row>
    <row r="41" spans="1:7" x14ac:dyDescent="0.2">
      <c r="A41" s="121"/>
      <c r="B41" s="124"/>
      <c r="C41" s="128" t="s">
        <v>59</v>
      </c>
      <c r="D41" s="129"/>
      <c r="E41" s="63">
        <f>SUM(E39:E40)</f>
        <v>226</v>
      </c>
      <c r="F41" s="63">
        <f>SUM(F39:F40)</f>
        <v>0</v>
      </c>
      <c r="G41" s="60">
        <f t="shared" si="0"/>
        <v>0</v>
      </c>
    </row>
    <row r="42" spans="1:7" ht="13.5" thickBot="1" x14ac:dyDescent="0.25">
      <c r="A42" s="122"/>
      <c r="B42" s="130" t="s">
        <v>59</v>
      </c>
      <c r="C42" s="131"/>
      <c r="D42" s="132"/>
      <c r="E42" s="64">
        <f>+E41+E38</f>
        <v>272</v>
      </c>
      <c r="F42" s="64">
        <f>+F41+F38</f>
        <v>0</v>
      </c>
      <c r="G42" s="62">
        <f t="shared" si="0"/>
        <v>0</v>
      </c>
    </row>
    <row r="43" spans="1:7" x14ac:dyDescent="0.2">
      <c r="G43" s="29"/>
    </row>
    <row r="44" spans="1:7" x14ac:dyDescent="0.2">
      <c r="B44" s="65" t="s">
        <v>59</v>
      </c>
      <c r="C44" s="65"/>
      <c r="D44" s="65"/>
      <c r="E44" s="66">
        <f>+E42+E35+E27+E15</f>
        <v>2430</v>
      </c>
      <c r="F44" s="66">
        <f t="shared" ref="F44:G44" si="1">+F42+F35+F27+F15</f>
        <v>0</v>
      </c>
      <c r="G44" s="66">
        <f t="shared" si="1"/>
        <v>0</v>
      </c>
    </row>
  </sheetData>
  <mergeCells count="32">
    <mergeCell ref="A37:A42"/>
    <mergeCell ref="B37:B38"/>
    <mergeCell ref="C38:D38"/>
    <mergeCell ref="B39:B41"/>
    <mergeCell ref="C41:D41"/>
    <mergeCell ref="B42:D42"/>
    <mergeCell ref="A29:A35"/>
    <mergeCell ref="B29:B31"/>
    <mergeCell ref="C31:D31"/>
    <mergeCell ref="B32:B34"/>
    <mergeCell ref="C34:D34"/>
    <mergeCell ref="B35:D35"/>
    <mergeCell ref="A17:A27"/>
    <mergeCell ref="B17:B20"/>
    <mergeCell ref="C20:D20"/>
    <mergeCell ref="B21:B26"/>
    <mergeCell ref="C26:D26"/>
    <mergeCell ref="B27:D27"/>
    <mergeCell ref="A8:A15"/>
    <mergeCell ref="B8:B10"/>
    <mergeCell ref="C10:D10"/>
    <mergeCell ref="B11:B14"/>
    <mergeCell ref="C14:D14"/>
    <mergeCell ref="B15:D15"/>
    <mergeCell ref="A2:AG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0"/>
  <sheetViews>
    <sheetView topLeftCell="C28" zoomScale="70" zoomScaleNormal="70" workbookViewId="0">
      <selection activeCell="AE14" sqref="AE14"/>
    </sheetView>
  </sheetViews>
  <sheetFormatPr defaultRowHeight="12.75" x14ac:dyDescent="0.2"/>
  <cols>
    <col min="1" max="1" width="18.85546875" customWidth="1"/>
    <col min="2" max="2" width="15.5703125" customWidth="1"/>
    <col min="3" max="3" width="8.140625" customWidth="1"/>
    <col min="4" max="4" width="26.42578125" customWidth="1"/>
    <col min="5" max="5" width="10.5703125" customWidth="1"/>
    <col min="6" max="6" width="10.28515625" customWidth="1"/>
    <col min="7" max="7" width="8.85546875" customWidth="1"/>
    <col min="8" max="8" width="4.5703125" customWidth="1"/>
    <col min="9" max="9" width="2.5703125" customWidth="1"/>
    <col min="10" max="10" width="6.28515625" customWidth="1"/>
    <col min="11" max="11" width="9.85546875" customWidth="1"/>
    <col min="12" max="13" width="10.5703125" customWidth="1"/>
    <col min="14" max="14" width="8.7109375" customWidth="1"/>
    <col min="15" max="15" width="1.7109375" customWidth="1"/>
    <col min="16" max="16" width="8.7109375" customWidth="1"/>
    <col min="17" max="17" width="10.42578125" customWidth="1"/>
    <col min="18" max="18" width="3.5703125" customWidth="1"/>
    <col min="19" max="19" width="8.7109375" customWidth="1"/>
    <col min="20" max="20" width="12.28515625" customWidth="1"/>
    <col min="21" max="21" width="10.42578125" customWidth="1"/>
    <col min="22" max="22" width="8.7109375" customWidth="1"/>
    <col min="23" max="23" width="2.140625" customWidth="1"/>
    <col min="24" max="24" width="10.5703125" hidden="1" customWidth="1"/>
    <col min="25" max="25" width="0" hidden="1" customWidth="1"/>
    <col min="26" max="26" width="2.42578125" hidden="1" customWidth="1"/>
    <col min="27" max="27" width="10.85546875" hidden="1" customWidth="1"/>
  </cols>
  <sheetData>
    <row r="3" spans="1:27" ht="12.95" customHeight="1" thickBot="1" x14ac:dyDescent="0.3">
      <c r="E3" s="138" t="s">
        <v>78</v>
      </c>
      <c r="F3" s="139"/>
      <c r="G3" s="140"/>
      <c r="L3" s="138" t="s">
        <v>79</v>
      </c>
      <c r="M3" s="139"/>
      <c r="N3" s="140"/>
      <c r="Q3" s="68" t="s">
        <v>83</v>
      </c>
      <c r="T3" s="138" t="s">
        <v>82</v>
      </c>
      <c r="U3" s="139"/>
      <c r="V3" s="140"/>
      <c r="X3" s="139"/>
      <c r="Y3" s="140"/>
    </row>
    <row r="4" spans="1:27" ht="12.6" customHeight="1" x14ac:dyDescent="0.2">
      <c r="A4" s="108" t="s">
        <v>0</v>
      </c>
      <c r="B4" s="101" t="s">
        <v>60</v>
      </c>
      <c r="C4" s="101" t="s">
        <v>1</v>
      </c>
      <c r="D4" s="101" t="s">
        <v>61</v>
      </c>
      <c r="E4" s="136" t="s">
        <v>64</v>
      </c>
      <c r="F4" s="136" t="s">
        <v>63</v>
      </c>
      <c r="G4" s="141" t="s">
        <v>62</v>
      </c>
      <c r="J4" s="101" t="s">
        <v>1</v>
      </c>
      <c r="K4" s="25"/>
      <c r="L4" s="101" t="s">
        <v>65</v>
      </c>
      <c r="M4" s="101" t="s">
        <v>66</v>
      </c>
      <c r="N4" s="117" t="s">
        <v>62</v>
      </c>
      <c r="P4" s="101" t="s">
        <v>1</v>
      </c>
      <c r="Q4" s="101" t="s">
        <v>71</v>
      </c>
      <c r="S4" s="101" t="s">
        <v>1</v>
      </c>
      <c r="T4" s="101" t="s">
        <v>87</v>
      </c>
      <c r="U4" s="101" t="s">
        <v>88</v>
      </c>
      <c r="V4" s="117" t="s">
        <v>62</v>
      </c>
      <c r="X4" s="101" t="s">
        <v>89</v>
      </c>
      <c r="Y4" s="117" t="s">
        <v>62</v>
      </c>
      <c r="AA4" s="142" t="s">
        <v>90</v>
      </c>
    </row>
    <row r="5" spans="1:27" ht="33" customHeight="1" thickBot="1" x14ac:dyDescent="0.25">
      <c r="A5" s="109"/>
      <c r="B5" s="102"/>
      <c r="C5" s="102"/>
      <c r="D5" s="102"/>
      <c r="E5" s="137"/>
      <c r="F5" s="137"/>
      <c r="G5" s="118"/>
      <c r="J5" s="102"/>
      <c r="K5" s="26"/>
      <c r="L5" s="102"/>
      <c r="M5" s="102"/>
      <c r="N5" s="118"/>
      <c r="P5" s="102"/>
      <c r="Q5" s="102"/>
      <c r="S5" s="102"/>
      <c r="T5" s="102"/>
      <c r="U5" s="102"/>
      <c r="V5" s="118"/>
      <c r="X5" s="102"/>
      <c r="Y5" s="118"/>
      <c r="AA5" s="143"/>
    </row>
    <row r="6" spans="1:27" ht="15.75" thickBot="1" x14ac:dyDescent="0.3">
      <c r="A6" s="3"/>
      <c r="B6" s="3"/>
      <c r="C6" s="1"/>
      <c r="D6" s="1"/>
      <c r="E6" s="2"/>
      <c r="F6" s="1"/>
      <c r="G6" s="4"/>
      <c r="J6" s="1"/>
      <c r="K6" s="1"/>
      <c r="L6" s="28"/>
      <c r="P6" s="1"/>
      <c r="Q6" s="28"/>
      <c r="S6" s="1"/>
      <c r="T6" s="28"/>
      <c r="AA6" s="75"/>
    </row>
    <row r="7" spans="1:27" ht="15" x14ac:dyDescent="0.25">
      <c r="A7" s="113" t="s">
        <v>2</v>
      </c>
      <c r="B7" s="111" t="s">
        <v>3</v>
      </c>
      <c r="C7" s="12" t="s">
        <v>4</v>
      </c>
      <c r="D7" s="12" t="s">
        <v>5</v>
      </c>
      <c r="E7" s="13">
        <v>66</v>
      </c>
      <c r="F7" s="12">
        <v>35</v>
      </c>
      <c r="G7" s="14">
        <f>+F7/E7</f>
        <v>0.53030303030303028</v>
      </c>
      <c r="J7" s="12"/>
      <c r="K7" s="12"/>
      <c r="L7" s="13"/>
      <c r="M7" s="12"/>
      <c r="N7" s="14"/>
      <c r="P7" s="12"/>
      <c r="Q7" s="13"/>
      <c r="S7" s="12"/>
      <c r="T7" s="13"/>
      <c r="U7" s="12"/>
      <c r="V7" s="14"/>
      <c r="X7" s="12"/>
      <c r="Y7" s="14"/>
      <c r="AA7" s="14"/>
    </row>
    <row r="8" spans="1:27" ht="15" x14ac:dyDescent="0.25">
      <c r="A8" s="114"/>
      <c r="B8" s="103"/>
      <c r="C8" s="15" t="s">
        <v>6</v>
      </c>
      <c r="D8" s="15" t="s">
        <v>7</v>
      </c>
      <c r="E8" s="16">
        <v>95</v>
      </c>
      <c r="F8" s="15">
        <v>58</v>
      </c>
      <c r="G8" s="17">
        <f t="shared" ref="G8:G50" si="0">+F8/E8</f>
        <v>0.61052631578947369</v>
      </c>
      <c r="H8" s="67">
        <f>SUM(E7:E9)</f>
        <v>428</v>
      </c>
      <c r="J8" s="15" t="s">
        <v>80</v>
      </c>
      <c r="K8" s="15" t="s">
        <v>68</v>
      </c>
      <c r="L8" s="35">
        <v>364</v>
      </c>
      <c r="M8" s="36">
        <v>240</v>
      </c>
      <c r="N8" s="37">
        <f t="shared" ref="N8" si="1">+M8/L8</f>
        <v>0.65934065934065933</v>
      </c>
      <c r="P8" s="15" t="s">
        <v>67</v>
      </c>
      <c r="Q8" s="56">
        <v>337</v>
      </c>
      <c r="S8" s="15" t="s">
        <v>67</v>
      </c>
      <c r="T8" s="56">
        <v>313</v>
      </c>
      <c r="U8" s="57"/>
      <c r="V8" s="58">
        <f>+U8/T8</f>
        <v>0</v>
      </c>
      <c r="X8" s="57"/>
      <c r="Y8" s="58" t="e">
        <f>+X8/#REF!</f>
        <v>#REF!</v>
      </c>
      <c r="AA8" s="76" t="e">
        <f>(#REF!-T8)/T8</f>
        <v>#REF!</v>
      </c>
    </row>
    <row r="9" spans="1:27" ht="15" x14ac:dyDescent="0.25">
      <c r="A9" s="114"/>
      <c r="B9" s="103"/>
      <c r="C9" s="15" t="s">
        <v>8</v>
      </c>
      <c r="D9" s="15" t="s">
        <v>9</v>
      </c>
      <c r="E9" s="16">
        <v>267</v>
      </c>
      <c r="F9" s="15">
        <v>176</v>
      </c>
      <c r="G9" s="17">
        <f t="shared" si="0"/>
        <v>0.65917602996254676</v>
      </c>
      <c r="J9" s="69" t="s">
        <v>81</v>
      </c>
      <c r="K9" s="69"/>
      <c r="P9" s="16"/>
      <c r="S9" s="16"/>
      <c r="U9" s="17"/>
      <c r="V9" s="16"/>
      <c r="X9" s="17"/>
      <c r="Y9" s="16"/>
      <c r="AA9" s="76"/>
    </row>
    <row r="10" spans="1:27" ht="15" x14ac:dyDescent="0.25">
      <c r="A10" s="114"/>
      <c r="B10" s="103"/>
      <c r="C10" s="15" t="s">
        <v>10</v>
      </c>
      <c r="D10" s="15" t="s">
        <v>11</v>
      </c>
      <c r="E10" s="16">
        <v>299</v>
      </c>
      <c r="F10" s="15">
        <v>178</v>
      </c>
      <c r="G10" s="17">
        <f t="shared" si="0"/>
        <v>0.59531772575250841</v>
      </c>
      <c r="H10" s="16">
        <v>299</v>
      </c>
      <c r="J10" s="15" t="s">
        <v>10</v>
      </c>
      <c r="K10" s="15" t="s">
        <v>11</v>
      </c>
      <c r="L10" s="16">
        <v>131</v>
      </c>
      <c r="M10" s="15">
        <v>95</v>
      </c>
      <c r="N10" s="17">
        <f t="shared" ref="N10:N12" si="2">+M10/L10</f>
        <v>0.72519083969465647</v>
      </c>
      <c r="P10" s="15" t="s">
        <v>10</v>
      </c>
      <c r="Q10" s="15">
        <v>147</v>
      </c>
      <c r="S10" s="15" t="s">
        <v>10</v>
      </c>
      <c r="T10" s="15">
        <v>109</v>
      </c>
      <c r="U10" s="15"/>
      <c r="V10" s="17">
        <f>+U10/T10</f>
        <v>0</v>
      </c>
      <c r="X10" s="15"/>
      <c r="Y10" s="17" t="e">
        <f>+X10/#REF!</f>
        <v>#REF!</v>
      </c>
      <c r="AA10" s="76" t="e">
        <f>(#REF!-T10)/T10</f>
        <v>#REF!</v>
      </c>
    </row>
    <row r="11" spans="1:27" ht="15" x14ac:dyDescent="0.25">
      <c r="A11" s="114"/>
      <c r="B11" s="103"/>
      <c r="C11" s="110" t="s">
        <v>59</v>
      </c>
      <c r="D11" s="110"/>
      <c r="E11" s="18">
        <f>SUM(E7:E10)</f>
        <v>727</v>
      </c>
      <c r="F11" s="18">
        <f t="shared" ref="F11" si="3">SUM(F7:F10)</f>
        <v>447</v>
      </c>
      <c r="G11" s="19">
        <f t="shared" si="0"/>
        <v>0.61485557083906461</v>
      </c>
      <c r="H11" s="18">
        <f>SUM(H7:H10)</f>
        <v>727</v>
      </c>
      <c r="J11" s="18"/>
      <c r="K11" s="18"/>
      <c r="L11" s="18">
        <f>SUM(L7:L10)</f>
        <v>495</v>
      </c>
      <c r="M11" s="18">
        <f t="shared" ref="M11" si="4">SUM(M7:M10)</f>
        <v>335</v>
      </c>
      <c r="N11" s="19">
        <f t="shared" si="2"/>
        <v>0.6767676767676768</v>
      </c>
      <c r="P11" s="18"/>
      <c r="Q11" s="18">
        <f>SUM(Q7:Q10)</f>
        <v>484</v>
      </c>
      <c r="S11" s="18"/>
      <c r="T11" s="18">
        <f>SUM(T7:T10)</f>
        <v>422</v>
      </c>
      <c r="U11" s="18">
        <f t="shared" ref="U11" si="5">SUM(U7:U10)</f>
        <v>0</v>
      </c>
      <c r="V11" s="19">
        <f t="shared" ref="V11:V12" si="6">+U11/T11</f>
        <v>0</v>
      </c>
      <c r="X11" s="18">
        <f t="shared" ref="X11" si="7">SUM(X7:X10)</f>
        <v>0</v>
      </c>
      <c r="Y11" s="19" t="e">
        <f>+X11/#REF!</f>
        <v>#REF!</v>
      </c>
      <c r="AA11" s="77" t="e">
        <f>(#REF!-T11)/T11</f>
        <v>#REF!</v>
      </c>
    </row>
    <row r="12" spans="1:27" ht="15" x14ac:dyDescent="0.25">
      <c r="A12" s="114"/>
      <c r="B12" s="103" t="s">
        <v>12</v>
      </c>
      <c r="C12" s="15" t="s">
        <v>13</v>
      </c>
      <c r="D12" s="15" t="s">
        <v>14</v>
      </c>
      <c r="E12" s="16">
        <v>18</v>
      </c>
      <c r="F12" s="15">
        <v>12</v>
      </c>
      <c r="G12" s="17">
        <f t="shared" si="0"/>
        <v>0.66666666666666663</v>
      </c>
      <c r="H12" s="67">
        <f>E12+E13</f>
        <v>61</v>
      </c>
      <c r="J12" s="70" t="s">
        <v>69</v>
      </c>
      <c r="K12" s="15" t="s">
        <v>16</v>
      </c>
      <c r="L12" s="35">
        <v>51</v>
      </c>
      <c r="M12" s="36">
        <v>47</v>
      </c>
      <c r="N12" s="37">
        <f t="shared" si="2"/>
        <v>0.92156862745098034</v>
      </c>
      <c r="P12" s="70" t="s">
        <v>69</v>
      </c>
      <c r="Q12" s="56">
        <v>39</v>
      </c>
      <c r="S12" s="70" t="s">
        <v>69</v>
      </c>
      <c r="T12" s="56">
        <v>177</v>
      </c>
      <c r="U12" s="57"/>
      <c r="V12" s="58">
        <f t="shared" si="6"/>
        <v>0</v>
      </c>
      <c r="X12" s="57"/>
      <c r="Y12" s="58" t="e">
        <f>+X12/#REF!</f>
        <v>#REF!</v>
      </c>
      <c r="AA12" s="76" t="e">
        <f>(#REF!-T12)/T12</f>
        <v>#REF!</v>
      </c>
    </row>
    <row r="13" spans="1:27" ht="15" x14ac:dyDescent="0.25">
      <c r="A13" s="114"/>
      <c r="B13" s="103"/>
      <c r="C13" s="15" t="s">
        <v>15</v>
      </c>
      <c r="D13" s="15" t="s">
        <v>16</v>
      </c>
      <c r="E13" s="16">
        <v>43</v>
      </c>
      <c r="F13" s="15">
        <v>43</v>
      </c>
      <c r="G13" s="17">
        <f t="shared" si="0"/>
        <v>1</v>
      </c>
      <c r="J13" s="69" t="s">
        <v>84</v>
      </c>
      <c r="K13" s="69"/>
      <c r="AA13" s="76"/>
    </row>
    <row r="14" spans="1:27" ht="15" x14ac:dyDescent="0.25">
      <c r="A14" s="114"/>
      <c r="B14" s="103"/>
      <c r="C14" s="15" t="s">
        <v>19</v>
      </c>
      <c r="D14" s="15" t="s">
        <v>20</v>
      </c>
      <c r="E14" s="16">
        <v>97</v>
      </c>
      <c r="F14" s="15">
        <v>92</v>
      </c>
      <c r="G14" s="17">
        <f>+F14/E14</f>
        <v>0.94845360824742264</v>
      </c>
      <c r="H14" s="16">
        <v>97</v>
      </c>
      <c r="J14" s="15" t="s">
        <v>19</v>
      </c>
      <c r="K14" s="15" t="s">
        <v>20</v>
      </c>
      <c r="L14" s="35">
        <v>86</v>
      </c>
      <c r="M14" s="36">
        <v>82</v>
      </c>
      <c r="N14" s="37">
        <f t="shared" ref="N14:N17" si="8">+M14/L14</f>
        <v>0.95348837209302328</v>
      </c>
      <c r="P14" s="15" t="s">
        <v>19</v>
      </c>
      <c r="Q14" s="56">
        <v>91</v>
      </c>
      <c r="S14" s="15" t="s">
        <v>19</v>
      </c>
      <c r="T14" s="56">
        <v>63</v>
      </c>
      <c r="U14" s="57"/>
      <c r="V14" s="58">
        <f t="shared" ref="V14:V17" si="9">+U14/T14</f>
        <v>0</v>
      </c>
      <c r="X14" s="57"/>
      <c r="Y14" s="58" t="e">
        <f>+X14/#REF!</f>
        <v>#REF!</v>
      </c>
      <c r="AA14" s="76" t="e">
        <f>(#REF!-T14)/T14</f>
        <v>#REF!</v>
      </c>
    </row>
    <row r="15" spans="1:27" ht="15" x14ac:dyDescent="0.25">
      <c r="A15" s="114"/>
      <c r="B15" s="103"/>
      <c r="C15" s="15" t="s">
        <v>17</v>
      </c>
      <c r="D15" s="15" t="s">
        <v>18</v>
      </c>
      <c r="E15" s="16">
        <v>72</v>
      </c>
      <c r="F15" s="15">
        <v>71</v>
      </c>
      <c r="G15" s="17">
        <f>+F15/E15</f>
        <v>0.98611111111111116</v>
      </c>
      <c r="H15" s="16">
        <v>72</v>
      </c>
      <c r="J15" s="15" t="s">
        <v>17</v>
      </c>
      <c r="K15" s="15" t="s">
        <v>18</v>
      </c>
      <c r="L15" s="35">
        <v>94</v>
      </c>
      <c r="M15" s="36">
        <v>94</v>
      </c>
      <c r="N15" s="37">
        <f t="shared" si="8"/>
        <v>1</v>
      </c>
      <c r="P15" s="15" t="s">
        <v>17</v>
      </c>
      <c r="Q15" s="56">
        <v>95</v>
      </c>
      <c r="S15" s="15" t="s">
        <v>17</v>
      </c>
      <c r="T15" s="56">
        <v>157</v>
      </c>
      <c r="U15" s="57"/>
      <c r="V15" s="58">
        <f t="shared" si="9"/>
        <v>0</v>
      </c>
      <c r="X15" s="57"/>
      <c r="Y15" s="58" t="e">
        <f>+X15/#REF!</f>
        <v>#REF!</v>
      </c>
      <c r="AA15" s="76" t="e">
        <f>(#REF!-T15)/T15</f>
        <v>#REF!</v>
      </c>
    </row>
    <row r="16" spans="1:27" ht="15" x14ac:dyDescent="0.25">
      <c r="A16" s="114"/>
      <c r="B16" s="103"/>
      <c r="C16" s="110" t="s">
        <v>59</v>
      </c>
      <c r="D16" s="110"/>
      <c r="E16" s="18">
        <f>SUM(E12:E15)</f>
        <v>230</v>
      </c>
      <c r="F16" s="18">
        <f>SUM(F12:F15)</f>
        <v>218</v>
      </c>
      <c r="G16" s="19">
        <f t="shared" si="0"/>
        <v>0.94782608695652171</v>
      </c>
      <c r="H16" s="18">
        <f>SUM(H12:H15)</f>
        <v>230</v>
      </c>
      <c r="J16" s="18"/>
      <c r="K16" s="18"/>
      <c r="L16" s="18">
        <f>SUM(L12:L15)</f>
        <v>231</v>
      </c>
      <c r="M16" s="18">
        <f>SUM(M12:M15)</f>
        <v>223</v>
      </c>
      <c r="N16" s="19">
        <f t="shared" si="8"/>
        <v>0.96536796536796532</v>
      </c>
      <c r="P16" s="18"/>
      <c r="Q16" s="18">
        <f>SUM(Q12:Q15)</f>
        <v>225</v>
      </c>
      <c r="S16" s="18"/>
      <c r="T16" s="18">
        <f>SUM(T12:T15)</f>
        <v>397</v>
      </c>
      <c r="U16" s="18">
        <f>SUM(U12:U15)</f>
        <v>0</v>
      </c>
      <c r="V16" s="19">
        <f t="shared" si="9"/>
        <v>0</v>
      </c>
      <c r="X16" s="18">
        <f>SUM(X12:X15)</f>
        <v>0</v>
      </c>
      <c r="Y16" s="19" t="e">
        <f>+X16/#REF!</f>
        <v>#REF!</v>
      </c>
      <c r="AA16" s="77" t="e">
        <f>(#REF!-T16)/T16</f>
        <v>#REF!</v>
      </c>
    </row>
    <row r="17" spans="1:27" ht="15.75" thickBot="1" x14ac:dyDescent="0.3">
      <c r="A17" s="115"/>
      <c r="B17" s="116" t="s">
        <v>59</v>
      </c>
      <c r="C17" s="116"/>
      <c r="D17" s="116"/>
      <c r="E17" s="20">
        <f>+E16+E11</f>
        <v>957</v>
      </c>
      <c r="F17" s="20">
        <f t="shared" ref="F17" si="10">+F16+F11</f>
        <v>665</v>
      </c>
      <c r="G17" s="21">
        <f t="shared" si="0"/>
        <v>0.69487983281086729</v>
      </c>
      <c r="H17" s="20">
        <f>+H16+H11</f>
        <v>957</v>
      </c>
      <c r="J17" s="20"/>
      <c r="K17" s="20"/>
      <c r="L17" s="20">
        <f>+L16+L11</f>
        <v>726</v>
      </c>
      <c r="M17" s="20">
        <f t="shared" ref="M17" si="11">+M16+M11</f>
        <v>558</v>
      </c>
      <c r="N17" s="21">
        <f t="shared" si="8"/>
        <v>0.76859504132231404</v>
      </c>
      <c r="P17" s="20"/>
      <c r="Q17" s="20">
        <f>+Q16+Q11</f>
        <v>709</v>
      </c>
      <c r="S17" s="20"/>
      <c r="T17" s="20">
        <f>+T16+T11</f>
        <v>819</v>
      </c>
      <c r="U17" s="20">
        <f t="shared" ref="U17" si="12">+U16+U11</f>
        <v>0</v>
      </c>
      <c r="V17" s="21">
        <f t="shared" si="9"/>
        <v>0</v>
      </c>
      <c r="X17" s="20">
        <f t="shared" ref="X17" si="13">+X16+X11</f>
        <v>0</v>
      </c>
      <c r="Y17" s="21" t="e">
        <f>+X17/#REF!</f>
        <v>#REF!</v>
      </c>
      <c r="AA17" s="74" t="e">
        <f>(#REF!-T17)/T17</f>
        <v>#REF!</v>
      </c>
    </row>
    <row r="18" spans="1:27" ht="15.75" thickBot="1" x14ac:dyDescent="0.3">
      <c r="A18" s="6"/>
      <c r="B18" s="7"/>
      <c r="C18" s="7"/>
      <c r="D18" s="7"/>
      <c r="E18" s="8"/>
      <c r="F18" s="8"/>
      <c r="G18" s="9"/>
      <c r="AA18" s="78"/>
    </row>
    <row r="19" spans="1:27" ht="15" x14ac:dyDescent="0.25">
      <c r="A19" s="113" t="s">
        <v>21</v>
      </c>
      <c r="B19" s="111" t="s">
        <v>3</v>
      </c>
      <c r="C19" s="12" t="s">
        <v>22</v>
      </c>
      <c r="D19" s="12" t="s">
        <v>23</v>
      </c>
      <c r="E19" s="13">
        <v>72</v>
      </c>
      <c r="F19" s="12">
        <v>54</v>
      </c>
      <c r="G19" s="14">
        <f t="shared" si="0"/>
        <v>0.75</v>
      </c>
      <c r="H19" s="13">
        <v>72</v>
      </c>
      <c r="J19" s="30" t="s">
        <v>22</v>
      </c>
      <c r="K19" s="12" t="s">
        <v>23</v>
      </c>
      <c r="L19" s="31">
        <v>78</v>
      </c>
      <c r="M19" s="32">
        <v>51</v>
      </c>
      <c r="N19" s="33">
        <f t="shared" ref="N19:N20" si="14">+M19/L19</f>
        <v>0.65384615384615385</v>
      </c>
      <c r="P19" s="30" t="s">
        <v>22</v>
      </c>
      <c r="Q19" s="52">
        <v>96</v>
      </c>
      <c r="S19" s="30" t="s">
        <v>22</v>
      </c>
      <c r="T19" s="52">
        <v>125</v>
      </c>
      <c r="U19" s="53"/>
      <c r="V19" s="54">
        <f t="shared" ref="V19:V20" si="15">+U19/T19</f>
        <v>0</v>
      </c>
      <c r="X19" s="53"/>
      <c r="Y19" s="54" t="e">
        <f>+X19/#REF!</f>
        <v>#REF!</v>
      </c>
      <c r="AA19" s="82" t="e">
        <f>(#REF!-T19)/T19</f>
        <v>#REF!</v>
      </c>
    </row>
    <row r="20" spans="1:27" ht="15" x14ac:dyDescent="0.25">
      <c r="A20" s="114"/>
      <c r="B20" s="103"/>
      <c r="C20" s="15" t="s">
        <v>24</v>
      </c>
      <c r="D20" s="15" t="s">
        <v>25</v>
      </c>
      <c r="E20" s="16">
        <v>82</v>
      </c>
      <c r="F20" s="15">
        <v>65</v>
      </c>
      <c r="G20" s="17">
        <f t="shared" si="0"/>
        <v>0.79268292682926833</v>
      </c>
      <c r="H20" s="67">
        <f>E20+E21</f>
        <v>172</v>
      </c>
      <c r="J20" s="34" t="s">
        <v>24</v>
      </c>
      <c r="K20" s="15" t="s">
        <v>25</v>
      </c>
      <c r="L20" s="35">
        <v>101</v>
      </c>
      <c r="M20" s="36">
        <v>67</v>
      </c>
      <c r="N20" s="37">
        <f t="shared" si="14"/>
        <v>0.6633663366336634</v>
      </c>
      <c r="P20" s="34" t="s">
        <v>24</v>
      </c>
      <c r="Q20" s="56">
        <v>119</v>
      </c>
      <c r="S20" s="34" t="s">
        <v>24</v>
      </c>
      <c r="T20" s="56">
        <v>136</v>
      </c>
      <c r="U20" s="57"/>
      <c r="V20" s="58">
        <f t="shared" si="15"/>
        <v>0</v>
      </c>
      <c r="X20" s="57"/>
      <c r="Y20" s="58" t="e">
        <f>+X20/#REF!</f>
        <v>#REF!</v>
      </c>
      <c r="AA20" s="76" t="e">
        <f>(#REF!-T20)/T20</f>
        <v>#REF!</v>
      </c>
    </row>
    <row r="21" spans="1:27" ht="15" x14ac:dyDescent="0.25">
      <c r="A21" s="114"/>
      <c r="B21" s="103"/>
      <c r="C21" s="15" t="s">
        <v>26</v>
      </c>
      <c r="D21" s="15" t="s">
        <v>27</v>
      </c>
      <c r="E21" s="16">
        <v>90</v>
      </c>
      <c r="F21" s="15">
        <v>49</v>
      </c>
      <c r="G21" s="17">
        <f t="shared" si="0"/>
        <v>0.5444444444444444</v>
      </c>
      <c r="AA21" s="78"/>
    </row>
    <row r="22" spans="1:27" ht="15" x14ac:dyDescent="0.25">
      <c r="A22" s="114"/>
      <c r="B22" s="103"/>
      <c r="C22" s="15" t="s">
        <v>28</v>
      </c>
      <c r="D22" s="15" t="s">
        <v>29</v>
      </c>
      <c r="E22" s="16">
        <v>182</v>
      </c>
      <c r="F22" s="15">
        <v>102</v>
      </c>
      <c r="G22" s="17">
        <f t="shared" si="0"/>
        <v>0.56043956043956045</v>
      </c>
      <c r="H22" s="16">
        <v>182</v>
      </c>
      <c r="J22" s="34" t="s">
        <v>28</v>
      </c>
      <c r="K22" s="15" t="s">
        <v>29</v>
      </c>
      <c r="L22" s="35">
        <v>140</v>
      </c>
      <c r="M22" s="36">
        <v>88</v>
      </c>
      <c r="N22" s="37">
        <f>+M22/L22</f>
        <v>0.62857142857142856</v>
      </c>
      <c r="P22" s="34" t="s">
        <v>28</v>
      </c>
      <c r="Q22" s="56">
        <v>175</v>
      </c>
      <c r="S22" s="34" t="s">
        <v>28</v>
      </c>
      <c r="T22" s="56">
        <v>175</v>
      </c>
      <c r="U22" s="57"/>
      <c r="V22" s="58">
        <f>+U22/T22</f>
        <v>0</v>
      </c>
      <c r="X22" s="57"/>
      <c r="Y22" s="58" t="e">
        <f>+X22/#REF!</f>
        <v>#REF!</v>
      </c>
      <c r="AA22" s="76" t="e">
        <f>(#REF!-T22)/T22</f>
        <v>#REF!</v>
      </c>
    </row>
    <row r="23" spans="1:27" ht="15" x14ac:dyDescent="0.25">
      <c r="A23" s="114"/>
      <c r="B23" s="103"/>
      <c r="C23" s="110" t="s">
        <v>59</v>
      </c>
      <c r="D23" s="110"/>
      <c r="E23" s="18">
        <f>SUM(E19:E22)</f>
        <v>426</v>
      </c>
      <c r="F23" s="18">
        <f t="shared" ref="F23" si="16">SUM(F19:F22)</f>
        <v>270</v>
      </c>
      <c r="G23" s="19">
        <f t="shared" si="0"/>
        <v>0.63380281690140849</v>
      </c>
      <c r="H23" s="18">
        <f>SUM(H19:H22)</f>
        <v>426</v>
      </c>
      <c r="J23" s="18"/>
      <c r="K23" s="18"/>
      <c r="L23" s="18">
        <f>SUM(L19:L22)</f>
        <v>319</v>
      </c>
      <c r="M23" s="18">
        <f t="shared" ref="M23" si="17">SUM(M19:M22)</f>
        <v>206</v>
      </c>
      <c r="N23" s="19">
        <f t="shared" ref="N23:N24" si="18">+M23/L23</f>
        <v>0.64576802507836994</v>
      </c>
      <c r="P23" s="18"/>
      <c r="Q23" s="18">
        <f>SUM(Q19:Q22)</f>
        <v>390</v>
      </c>
      <c r="S23" s="18"/>
      <c r="T23" s="18">
        <f>SUM(T19:T22)</f>
        <v>436</v>
      </c>
      <c r="U23" s="18">
        <f>SUM(U19:U22)</f>
        <v>0</v>
      </c>
      <c r="V23" s="19">
        <f t="shared" ref="V23" si="19">+U23/T23</f>
        <v>0</v>
      </c>
      <c r="X23" s="18">
        <f>SUM(X19:X22)</f>
        <v>0</v>
      </c>
      <c r="Y23" s="19" t="e">
        <f>+X23/#REF!</f>
        <v>#REF!</v>
      </c>
      <c r="AA23" s="80" t="e">
        <f>(#REF!-T23)/T23</f>
        <v>#REF!</v>
      </c>
    </row>
    <row r="24" spans="1:27" ht="15" x14ac:dyDescent="0.25">
      <c r="A24" s="114"/>
      <c r="B24" s="103" t="s">
        <v>12</v>
      </c>
      <c r="C24" s="15" t="s">
        <v>30</v>
      </c>
      <c r="D24" s="15" t="s">
        <v>31</v>
      </c>
      <c r="E24" s="16">
        <v>9</v>
      </c>
      <c r="F24" s="15">
        <v>7</v>
      </c>
      <c r="G24" s="17">
        <f t="shared" si="0"/>
        <v>0.77777777777777779</v>
      </c>
      <c r="H24" s="16">
        <v>9</v>
      </c>
      <c r="J24" s="15" t="s">
        <v>30</v>
      </c>
      <c r="K24" s="15" t="s">
        <v>31</v>
      </c>
      <c r="L24" s="35">
        <v>8</v>
      </c>
      <c r="M24" s="36">
        <v>7</v>
      </c>
      <c r="N24" s="37">
        <f t="shared" si="18"/>
        <v>0.875</v>
      </c>
      <c r="P24" s="15" t="s">
        <v>30</v>
      </c>
      <c r="Q24" s="56">
        <v>13</v>
      </c>
      <c r="S24" s="15" t="s">
        <v>30</v>
      </c>
      <c r="T24" s="56">
        <v>10</v>
      </c>
      <c r="U24" s="57"/>
      <c r="V24" s="58">
        <f>+U24/T24</f>
        <v>0</v>
      </c>
      <c r="X24" s="57"/>
      <c r="Y24" s="58" t="e">
        <f>+X24/#REF!</f>
        <v>#REF!</v>
      </c>
      <c r="AA24" s="76" t="e">
        <f>(#REF!-T24)/T24</f>
        <v>#REF!</v>
      </c>
    </row>
    <row r="25" spans="1:27" ht="15" x14ac:dyDescent="0.25">
      <c r="A25" s="114"/>
      <c r="B25" s="103"/>
      <c r="C25" s="15" t="s">
        <v>35</v>
      </c>
      <c r="D25" s="15" t="s">
        <v>36</v>
      </c>
      <c r="E25" s="16">
        <v>27</v>
      </c>
      <c r="F25" s="15">
        <v>24</v>
      </c>
      <c r="G25" s="17">
        <f>+F25/E25</f>
        <v>0.88888888888888884</v>
      </c>
      <c r="H25" s="16">
        <v>27</v>
      </c>
      <c r="J25" s="15" t="s">
        <v>35</v>
      </c>
      <c r="K25" s="15" t="s">
        <v>36</v>
      </c>
      <c r="L25" s="35">
        <v>34</v>
      </c>
      <c r="M25" s="36">
        <v>31</v>
      </c>
      <c r="N25" s="37">
        <f t="shared" ref="N25:N31" si="20">+M25/L25</f>
        <v>0.91176470588235292</v>
      </c>
      <c r="P25" s="15" t="s">
        <v>35</v>
      </c>
      <c r="Q25" s="56">
        <v>9</v>
      </c>
      <c r="S25" s="15" t="s">
        <v>35</v>
      </c>
      <c r="T25" s="56">
        <v>18</v>
      </c>
      <c r="U25" s="57"/>
      <c r="V25" s="58">
        <f>+U25/T25</f>
        <v>0</v>
      </c>
      <c r="X25" s="57"/>
      <c r="Y25" s="58" t="e">
        <f>+X25/#REF!</f>
        <v>#REF!</v>
      </c>
      <c r="AA25" s="76" t="e">
        <f>(#REF!-T25)/T25</f>
        <v>#REF!</v>
      </c>
    </row>
    <row r="26" spans="1:27" ht="15" x14ac:dyDescent="0.25">
      <c r="A26" s="114"/>
      <c r="B26" s="103"/>
      <c r="C26" s="15" t="s">
        <v>37</v>
      </c>
      <c r="D26" s="15" t="s">
        <v>38</v>
      </c>
      <c r="E26" s="16">
        <v>37</v>
      </c>
      <c r="F26" s="15">
        <v>32</v>
      </c>
      <c r="G26" s="17">
        <f>+F26/E26</f>
        <v>0.86486486486486491</v>
      </c>
      <c r="H26" s="16">
        <v>37</v>
      </c>
      <c r="J26" s="15" t="s">
        <v>37</v>
      </c>
      <c r="K26" s="15" t="s">
        <v>38</v>
      </c>
      <c r="L26" s="35">
        <v>35</v>
      </c>
      <c r="M26" s="36">
        <v>28</v>
      </c>
      <c r="N26" s="37">
        <f t="shared" si="20"/>
        <v>0.8</v>
      </c>
      <c r="P26" s="15" t="s">
        <v>37</v>
      </c>
      <c r="Q26" s="56">
        <v>34</v>
      </c>
      <c r="S26" s="15" t="s">
        <v>37</v>
      </c>
      <c r="T26" s="56">
        <v>23</v>
      </c>
      <c r="U26" s="57"/>
      <c r="V26" s="58">
        <f>+U26/T26</f>
        <v>0</v>
      </c>
      <c r="X26" s="57"/>
      <c r="Y26" s="58" t="e">
        <f>+X26/#REF!</f>
        <v>#REF!</v>
      </c>
      <c r="AA26" s="76" t="e">
        <f>(#REF!-T26)/T26</f>
        <v>#REF!</v>
      </c>
    </row>
    <row r="27" spans="1:27" ht="15" x14ac:dyDescent="0.25">
      <c r="A27" s="114"/>
      <c r="B27" s="103"/>
      <c r="C27" s="15" t="s">
        <v>34</v>
      </c>
      <c r="D27" s="15" t="s">
        <v>33</v>
      </c>
      <c r="E27" s="16">
        <v>23</v>
      </c>
      <c r="F27" s="15">
        <v>20</v>
      </c>
      <c r="G27" s="17">
        <f>+F27/E27</f>
        <v>0.86956521739130432</v>
      </c>
      <c r="H27" s="67">
        <f>E27+E28</f>
        <v>37</v>
      </c>
      <c r="J27" s="15" t="s">
        <v>34</v>
      </c>
      <c r="K27" s="15" t="s">
        <v>33</v>
      </c>
      <c r="L27" s="35">
        <v>39</v>
      </c>
      <c r="M27" s="36">
        <v>38</v>
      </c>
      <c r="N27" s="37">
        <f t="shared" si="20"/>
        <v>0.97435897435897434</v>
      </c>
      <c r="P27" s="15" t="s">
        <v>34</v>
      </c>
      <c r="Q27" s="56">
        <v>24</v>
      </c>
      <c r="S27" s="15" t="s">
        <v>34</v>
      </c>
      <c r="T27" s="56">
        <v>16</v>
      </c>
      <c r="U27" s="57"/>
      <c r="V27" s="58">
        <f>+U27/T27</f>
        <v>0</v>
      </c>
      <c r="X27" s="57"/>
      <c r="Y27" s="58" t="e">
        <f>+X27/#REF!</f>
        <v>#REF!</v>
      </c>
      <c r="AA27" s="76" t="e">
        <f>(#REF!-T27)/T27</f>
        <v>#REF!</v>
      </c>
    </row>
    <row r="28" spans="1:27" ht="15" x14ac:dyDescent="0.25">
      <c r="A28" s="114"/>
      <c r="B28" s="103"/>
      <c r="C28" s="15" t="s">
        <v>32</v>
      </c>
      <c r="D28" s="15" t="s">
        <v>33</v>
      </c>
      <c r="E28" s="16">
        <v>14</v>
      </c>
      <c r="F28" s="15">
        <v>10</v>
      </c>
      <c r="G28" s="17">
        <f>+F28/E28</f>
        <v>0.7142857142857143</v>
      </c>
      <c r="J28" s="15"/>
      <c r="K28" s="15"/>
      <c r="L28" s="35"/>
      <c r="M28" s="36"/>
      <c r="N28" s="37"/>
      <c r="P28" s="15"/>
      <c r="Q28" s="56"/>
      <c r="S28" s="15"/>
      <c r="T28" s="56"/>
      <c r="U28" s="57"/>
      <c r="V28" s="58"/>
      <c r="X28" s="57"/>
      <c r="Y28" s="58"/>
      <c r="AA28" s="76"/>
    </row>
    <row r="29" spans="1:27" ht="15" x14ac:dyDescent="0.25">
      <c r="A29" s="114"/>
      <c r="B29" s="103"/>
      <c r="C29" s="15" t="s">
        <v>39</v>
      </c>
      <c r="D29" s="15" t="s">
        <v>40</v>
      </c>
      <c r="E29" s="16">
        <v>39</v>
      </c>
      <c r="F29" s="15">
        <v>35</v>
      </c>
      <c r="G29" s="17">
        <f t="shared" si="0"/>
        <v>0.89743589743589747</v>
      </c>
      <c r="H29" s="16">
        <v>39</v>
      </c>
      <c r="J29" s="15" t="s">
        <v>39</v>
      </c>
      <c r="K29" s="15" t="s">
        <v>40</v>
      </c>
      <c r="L29" s="35">
        <v>41</v>
      </c>
      <c r="M29" s="36">
        <v>40</v>
      </c>
      <c r="N29" s="37">
        <f t="shared" si="20"/>
        <v>0.97560975609756095</v>
      </c>
      <c r="P29" s="15" t="s">
        <v>39</v>
      </c>
      <c r="Q29" s="56">
        <v>38</v>
      </c>
      <c r="S29" s="15" t="s">
        <v>39</v>
      </c>
      <c r="T29" s="56">
        <v>36</v>
      </c>
      <c r="U29" s="57"/>
      <c r="V29" s="58">
        <f t="shared" ref="V29:V31" si="21">+U29/T29</f>
        <v>0</v>
      </c>
      <c r="X29" s="57"/>
      <c r="Y29" s="58" t="e">
        <f>+X29/#REF!</f>
        <v>#REF!</v>
      </c>
      <c r="AA29" s="76" t="e">
        <f>(#REF!-T29)/T29</f>
        <v>#REF!</v>
      </c>
    </row>
    <row r="30" spans="1:27" ht="15" x14ac:dyDescent="0.25">
      <c r="A30" s="114"/>
      <c r="B30" s="103"/>
      <c r="C30" s="110" t="s">
        <v>59</v>
      </c>
      <c r="D30" s="110"/>
      <c r="E30" s="18">
        <f>SUM(E24:E29)</f>
        <v>149</v>
      </c>
      <c r="F30" s="18">
        <f>SUM(F24:F29)</f>
        <v>128</v>
      </c>
      <c r="G30" s="19">
        <f t="shared" si="0"/>
        <v>0.85906040268456374</v>
      </c>
      <c r="H30" s="18">
        <f>SUM(H24:H29)</f>
        <v>149</v>
      </c>
      <c r="J30" s="18"/>
      <c r="K30" s="18"/>
      <c r="L30" s="18">
        <f>SUM(L24:L29)</f>
        <v>157</v>
      </c>
      <c r="M30" s="18">
        <f>SUM(M24:M29)</f>
        <v>144</v>
      </c>
      <c r="N30" s="19">
        <f t="shared" si="20"/>
        <v>0.91719745222929938</v>
      </c>
      <c r="P30" s="18"/>
      <c r="Q30" s="18">
        <f>SUM(Q24:Q29)</f>
        <v>118</v>
      </c>
      <c r="S30" s="18"/>
      <c r="T30" s="18">
        <f>SUM(T24:T29)</f>
        <v>103</v>
      </c>
      <c r="U30" s="18">
        <f>SUM(U24:U29)</f>
        <v>0</v>
      </c>
      <c r="V30" s="19">
        <f t="shared" si="21"/>
        <v>0</v>
      </c>
      <c r="X30" s="18">
        <f>SUM(X24:X29)</f>
        <v>0</v>
      </c>
      <c r="Y30" s="19" t="e">
        <f>+X30/#REF!</f>
        <v>#REF!</v>
      </c>
      <c r="AA30" s="80" t="e">
        <f>(#REF!-T30)/T30</f>
        <v>#REF!</v>
      </c>
    </row>
    <row r="31" spans="1:27" ht="15.75" thickBot="1" x14ac:dyDescent="0.3">
      <c r="A31" s="115"/>
      <c r="B31" s="116" t="s">
        <v>59</v>
      </c>
      <c r="C31" s="116"/>
      <c r="D31" s="116"/>
      <c r="E31" s="20">
        <f>+E30+E23</f>
        <v>575</v>
      </c>
      <c r="F31" s="20">
        <f>+F30+F23</f>
        <v>398</v>
      </c>
      <c r="G31" s="21">
        <f t="shared" si="0"/>
        <v>0.69217391304347831</v>
      </c>
      <c r="H31" s="20">
        <f>+H30+H23</f>
        <v>575</v>
      </c>
      <c r="J31" s="20"/>
      <c r="K31" s="20"/>
      <c r="L31" s="20">
        <f>+L30+L23</f>
        <v>476</v>
      </c>
      <c r="M31" s="20">
        <f>+M30+M23</f>
        <v>350</v>
      </c>
      <c r="N31" s="21">
        <f t="shared" si="20"/>
        <v>0.73529411764705888</v>
      </c>
      <c r="P31" s="20"/>
      <c r="Q31" s="20">
        <f>+Q30+Q23</f>
        <v>508</v>
      </c>
      <c r="S31" s="20"/>
      <c r="T31" s="20">
        <f>+T30+T23</f>
        <v>539</v>
      </c>
      <c r="U31" s="20">
        <f>+U30+U23</f>
        <v>0</v>
      </c>
      <c r="V31" s="21">
        <f t="shared" si="21"/>
        <v>0</v>
      </c>
      <c r="X31" s="20">
        <f>+X30+X23</f>
        <v>0</v>
      </c>
      <c r="Y31" s="21" t="e">
        <f>+X31/#REF!</f>
        <v>#REF!</v>
      </c>
      <c r="AA31" s="83" t="e">
        <f>(#REF!-T31)/T31</f>
        <v>#REF!</v>
      </c>
    </row>
    <row r="32" spans="1:27" ht="15.75" thickBot="1" x14ac:dyDescent="0.3">
      <c r="A32" s="6"/>
      <c r="B32" s="7"/>
      <c r="C32" s="7"/>
      <c r="D32" s="7"/>
      <c r="E32" s="8"/>
      <c r="F32" s="8"/>
      <c r="G32" s="9"/>
      <c r="AA32" s="76"/>
    </row>
    <row r="33" spans="1:27" ht="15" x14ac:dyDescent="0.25">
      <c r="A33" s="113" t="s">
        <v>41</v>
      </c>
      <c r="B33" s="111" t="s">
        <v>3</v>
      </c>
      <c r="C33" s="12" t="s">
        <v>42</v>
      </c>
      <c r="D33" s="12" t="s">
        <v>43</v>
      </c>
      <c r="E33" s="13">
        <v>210</v>
      </c>
      <c r="F33" s="12">
        <v>141</v>
      </c>
      <c r="G33" s="14">
        <f t="shared" si="0"/>
        <v>0.67142857142857137</v>
      </c>
      <c r="H33" s="13">
        <v>210</v>
      </c>
      <c r="J33" s="12" t="s">
        <v>42</v>
      </c>
      <c r="K33" s="12" t="s">
        <v>43</v>
      </c>
      <c r="L33" s="31">
        <v>135</v>
      </c>
      <c r="M33" s="32">
        <v>109</v>
      </c>
      <c r="N33" s="33">
        <f t="shared" ref="N33:N34" si="22">+M33/L33</f>
        <v>0.80740740740740746</v>
      </c>
      <c r="P33" s="12" t="s">
        <v>42</v>
      </c>
      <c r="Q33" s="52">
        <v>145</v>
      </c>
      <c r="S33" s="12" t="s">
        <v>42</v>
      </c>
      <c r="T33" s="52">
        <v>151</v>
      </c>
      <c r="U33" s="53"/>
      <c r="V33" s="54">
        <f t="shared" ref="V33:V34" si="23">+U33/T33</f>
        <v>0</v>
      </c>
      <c r="X33" s="53"/>
      <c r="Y33" s="54" t="e">
        <f>+X33/#REF!</f>
        <v>#REF!</v>
      </c>
      <c r="AA33" s="82" t="e">
        <f>(#REF!-T33)/T33</f>
        <v>#REF!</v>
      </c>
    </row>
    <row r="34" spans="1:27" ht="15" x14ac:dyDescent="0.25">
      <c r="A34" s="114"/>
      <c r="B34" s="103"/>
      <c r="C34" s="15" t="s">
        <v>44</v>
      </c>
      <c r="D34" s="15" t="s">
        <v>45</v>
      </c>
      <c r="E34" s="16">
        <v>307</v>
      </c>
      <c r="F34" s="15">
        <v>225</v>
      </c>
      <c r="G34" s="17">
        <f t="shared" si="0"/>
        <v>0.73289902280130292</v>
      </c>
      <c r="H34" s="16">
        <v>307</v>
      </c>
      <c r="J34" s="15" t="s">
        <v>85</v>
      </c>
      <c r="K34" s="15" t="s">
        <v>47</v>
      </c>
      <c r="L34" s="35">
        <v>333</v>
      </c>
      <c r="M34" s="36">
        <v>259</v>
      </c>
      <c r="N34" s="37">
        <f t="shared" si="22"/>
        <v>0.77777777777777779</v>
      </c>
      <c r="P34" s="15" t="s">
        <v>70</v>
      </c>
      <c r="Q34" s="56">
        <v>350</v>
      </c>
      <c r="S34" s="15" t="s">
        <v>70</v>
      </c>
      <c r="T34" s="56">
        <v>349</v>
      </c>
      <c r="U34" s="57"/>
      <c r="V34" s="58">
        <f t="shared" si="23"/>
        <v>0</v>
      </c>
      <c r="X34" s="57"/>
      <c r="Y34" s="58" t="e">
        <f>+X34/#REF!</f>
        <v>#REF!</v>
      </c>
      <c r="AA34" s="76" t="e">
        <f>(#REF!-T34)/T34</f>
        <v>#REF!</v>
      </c>
    </row>
    <row r="35" spans="1:27" ht="15" x14ac:dyDescent="0.25">
      <c r="A35" s="114"/>
      <c r="B35" s="103"/>
      <c r="C35" s="15"/>
      <c r="D35" s="15"/>
      <c r="E35" s="16"/>
      <c r="F35" s="15"/>
      <c r="G35" s="17"/>
      <c r="H35" s="16"/>
      <c r="J35" s="27" t="s">
        <v>86</v>
      </c>
      <c r="K35" s="27"/>
      <c r="L35" s="71"/>
      <c r="M35" s="72"/>
      <c r="N35" s="73"/>
      <c r="AA35" s="76"/>
    </row>
    <row r="36" spans="1:27" ht="15" x14ac:dyDescent="0.25">
      <c r="A36" s="114"/>
      <c r="B36" s="103"/>
      <c r="C36" s="110" t="s">
        <v>59</v>
      </c>
      <c r="D36" s="110"/>
      <c r="E36" s="18">
        <f>SUM(E33:E34)</f>
        <v>517</v>
      </c>
      <c r="F36" s="18">
        <f t="shared" ref="F36" si="24">SUM(F33:F34)</f>
        <v>366</v>
      </c>
      <c r="G36" s="19">
        <f t="shared" si="0"/>
        <v>0.70793036750483562</v>
      </c>
      <c r="H36" s="18">
        <f>SUM(H33:H34)</f>
        <v>517</v>
      </c>
      <c r="J36" s="18"/>
      <c r="K36" s="18"/>
      <c r="L36" s="18">
        <f>SUM(L33:L34)</f>
        <v>468</v>
      </c>
      <c r="M36" s="18">
        <f t="shared" ref="M36" si="25">SUM(M33:M34)</f>
        <v>368</v>
      </c>
      <c r="N36" s="19">
        <f t="shared" ref="N36:N37" si="26">+M36/L36</f>
        <v>0.78632478632478631</v>
      </c>
      <c r="P36" s="18"/>
      <c r="Q36" s="18">
        <f>SUM(Q33:Q34)</f>
        <v>495</v>
      </c>
      <c r="S36" s="18"/>
      <c r="T36" s="18">
        <f>SUM(T33:T34)</f>
        <v>500</v>
      </c>
      <c r="U36" s="18">
        <f t="shared" ref="U36" si="27">SUM(U33:U34)</f>
        <v>0</v>
      </c>
      <c r="V36" s="19">
        <f t="shared" ref="V36" si="28">+U36/T36</f>
        <v>0</v>
      </c>
      <c r="X36" s="18">
        <f t="shared" ref="X36" si="29">SUM(X33:X34)</f>
        <v>0</v>
      </c>
      <c r="Y36" s="19" t="e">
        <f>+X36/#REF!</f>
        <v>#REF!</v>
      </c>
      <c r="AA36" s="77" t="e">
        <f>(#REF!-T36)/T36</f>
        <v>#REF!</v>
      </c>
    </row>
    <row r="37" spans="1:27" ht="15" x14ac:dyDescent="0.25">
      <c r="A37" s="114"/>
      <c r="B37" s="103" t="s">
        <v>12</v>
      </c>
      <c r="C37" s="15" t="s">
        <v>49</v>
      </c>
      <c r="D37" s="15" t="s">
        <v>50</v>
      </c>
      <c r="E37" s="16">
        <v>119</v>
      </c>
      <c r="F37" s="15">
        <v>104</v>
      </c>
      <c r="G37" s="17">
        <f>+F37/E37</f>
        <v>0.87394957983193278</v>
      </c>
      <c r="H37" s="16">
        <v>119</v>
      </c>
      <c r="J37" s="15" t="s">
        <v>49</v>
      </c>
      <c r="K37" s="15" t="s">
        <v>50</v>
      </c>
      <c r="L37" s="35">
        <v>140</v>
      </c>
      <c r="M37" s="36">
        <v>128</v>
      </c>
      <c r="N37" s="37">
        <f t="shared" si="26"/>
        <v>0.91428571428571426</v>
      </c>
      <c r="P37" s="15" t="s">
        <v>49</v>
      </c>
      <c r="Q37" s="56">
        <v>112</v>
      </c>
      <c r="S37" s="15" t="s">
        <v>49</v>
      </c>
      <c r="T37" s="56">
        <v>160</v>
      </c>
      <c r="U37" s="57"/>
      <c r="V37" s="58">
        <f t="shared" ref="V37" si="30">+U37/T37</f>
        <v>0</v>
      </c>
      <c r="X37" s="57"/>
      <c r="Y37" s="58" t="e">
        <f>+X37/#REF!</f>
        <v>#REF!</v>
      </c>
      <c r="AA37" s="76"/>
    </row>
    <row r="38" spans="1:27" ht="15" x14ac:dyDescent="0.25">
      <c r="A38" s="114"/>
      <c r="B38" s="103"/>
      <c r="C38" s="15" t="s">
        <v>46</v>
      </c>
      <c r="D38" s="15" t="s">
        <v>47</v>
      </c>
      <c r="E38" s="16">
        <v>22</v>
      </c>
      <c r="F38" s="15">
        <v>19</v>
      </c>
      <c r="G38" s="17">
        <f>+F38/E38</f>
        <v>0.86363636363636365</v>
      </c>
      <c r="AA38" s="76"/>
    </row>
    <row r="39" spans="1:27" ht="15" x14ac:dyDescent="0.25">
      <c r="A39" s="114"/>
      <c r="B39" s="103"/>
      <c r="C39" s="15" t="s">
        <v>48</v>
      </c>
      <c r="D39" s="15" t="s">
        <v>47</v>
      </c>
      <c r="E39" s="16">
        <v>97</v>
      </c>
      <c r="F39" s="15">
        <v>88</v>
      </c>
      <c r="G39" s="17">
        <f>+F39/E39</f>
        <v>0.90721649484536082</v>
      </c>
      <c r="H39" s="67">
        <f>E38+E39</f>
        <v>119</v>
      </c>
      <c r="J39" s="15" t="s">
        <v>48</v>
      </c>
      <c r="K39" s="15" t="s">
        <v>47</v>
      </c>
      <c r="L39" s="35">
        <v>143</v>
      </c>
      <c r="M39" s="36">
        <v>133</v>
      </c>
      <c r="N39" s="37">
        <f>+M39/L39</f>
        <v>0.93006993006993011</v>
      </c>
      <c r="P39" s="15" t="s">
        <v>48</v>
      </c>
      <c r="Q39" s="56">
        <v>127</v>
      </c>
      <c r="S39" s="15" t="s">
        <v>48</v>
      </c>
      <c r="T39" s="56">
        <v>140</v>
      </c>
      <c r="U39" s="57"/>
      <c r="V39" s="58">
        <f>+U39/T39</f>
        <v>0</v>
      </c>
      <c r="X39" s="57"/>
      <c r="Y39" s="58" t="e">
        <f>+X39/#REF!</f>
        <v>#REF!</v>
      </c>
      <c r="AA39" s="81" t="e">
        <f>(#REF!-T39)/T39</f>
        <v>#REF!</v>
      </c>
    </row>
    <row r="40" spans="1:27" ht="15" x14ac:dyDescent="0.25">
      <c r="A40" s="114"/>
      <c r="B40" s="103"/>
      <c r="C40" s="110" t="s">
        <v>59</v>
      </c>
      <c r="D40" s="110"/>
      <c r="E40" s="18">
        <f>SUM(E37:E39)</f>
        <v>238</v>
      </c>
      <c r="F40" s="18">
        <f t="shared" ref="F40" si="31">SUM(F37:F39)</f>
        <v>211</v>
      </c>
      <c r="G40" s="19">
        <f t="shared" si="0"/>
        <v>0.88655462184873945</v>
      </c>
      <c r="H40" s="18">
        <f>SUM(H37:H39)</f>
        <v>238</v>
      </c>
      <c r="J40" s="18"/>
      <c r="K40" s="18"/>
      <c r="L40" s="18">
        <f>SUM(L37:L39)</f>
        <v>283</v>
      </c>
      <c r="M40" s="18">
        <f t="shared" ref="M40" si="32">SUM(M37:M39)</f>
        <v>261</v>
      </c>
      <c r="N40" s="19">
        <f t="shared" ref="N40:N41" si="33">+M40/L40</f>
        <v>0.92226148409893993</v>
      </c>
      <c r="P40" s="18"/>
      <c r="Q40" s="18">
        <f>SUM(Q37:Q39)</f>
        <v>239</v>
      </c>
      <c r="S40" s="18"/>
      <c r="T40" s="18">
        <f>SUM(T37:T39)</f>
        <v>300</v>
      </c>
      <c r="U40" s="18">
        <f t="shared" ref="U40" si="34">SUM(U37:U39)</f>
        <v>0</v>
      </c>
      <c r="V40" s="19">
        <f t="shared" ref="V40:V41" si="35">+U40/T40</f>
        <v>0</v>
      </c>
      <c r="X40" s="18">
        <f t="shared" ref="X40" si="36">SUM(X37:X39)</f>
        <v>0</v>
      </c>
      <c r="Y40" s="19" t="e">
        <f>+X40/#REF!</f>
        <v>#REF!</v>
      </c>
      <c r="AA40" s="80" t="e">
        <f>(#REF!-T40)/T40</f>
        <v>#REF!</v>
      </c>
    </row>
    <row r="41" spans="1:27" ht="15.75" thickBot="1" x14ac:dyDescent="0.3">
      <c r="A41" s="115"/>
      <c r="B41" s="116" t="s">
        <v>59</v>
      </c>
      <c r="C41" s="116"/>
      <c r="D41" s="116"/>
      <c r="E41" s="20">
        <f>+E40+E36</f>
        <v>755</v>
      </c>
      <c r="F41" s="20">
        <f t="shared" ref="F41" si="37">+F40+F36</f>
        <v>577</v>
      </c>
      <c r="G41" s="21">
        <f t="shared" si="0"/>
        <v>0.76423841059602649</v>
      </c>
      <c r="H41" s="20">
        <f>+H40+H36</f>
        <v>755</v>
      </c>
      <c r="J41" s="20"/>
      <c r="K41" s="20"/>
      <c r="L41" s="20">
        <f>+L40+L36</f>
        <v>751</v>
      </c>
      <c r="M41" s="20">
        <f t="shared" ref="M41" si="38">+M40+M36</f>
        <v>629</v>
      </c>
      <c r="N41" s="21">
        <f t="shared" si="33"/>
        <v>0.83754993342210382</v>
      </c>
      <c r="P41" s="20"/>
      <c r="Q41" s="20">
        <f>+Q40+Q36</f>
        <v>734</v>
      </c>
      <c r="S41" s="20"/>
      <c r="T41" s="20">
        <f>+T40+T36</f>
        <v>800</v>
      </c>
      <c r="U41" s="20">
        <f t="shared" ref="U41" si="39">+U40+U36</f>
        <v>0</v>
      </c>
      <c r="V41" s="21">
        <f t="shared" si="35"/>
        <v>0</v>
      </c>
      <c r="X41" s="20">
        <f t="shared" ref="X41" si="40">+X40+X36</f>
        <v>0</v>
      </c>
      <c r="Y41" s="21" t="e">
        <f>+X41/#REF!</f>
        <v>#REF!</v>
      </c>
      <c r="AA41" s="83" t="e">
        <f>(#REF!-T41)/T41</f>
        <v>#REF!</v>
      </c>
    </row>
    <row r="42" spans="1:27" ht="15.75" thickBot="1" x14ac:dyDescent="0.3">
      <c r="A42" s="6"/>
      <c r="B42" s="7"/>
      <c r="C42" s="7"/>
      <c r="D42" s="7"/>
      <c r="E42" s="8"/>
      <c r="F42" s="8"/>
      <c r="G42" s="9"/>
      <c r="H42" s="8"/>
      <c r="AA42" s="76"/>
    </row>
    <row r="43" spans="1:27" ht="15" x14ac:dyDescent="0.25">
      <c r="A43" s="105" t="s">
        <v>51</v>
      </c>
      <c r="B43" s="111" t="s">
        <v>3</v>
      </c>
      <c r="C43" s="12" t="s">
        <v>52</v>
      </c>
      <c r="D43" s="12" t="s">
        <v>53</v>
      </c>
      <c r="E43" s="13">
        <v>43</v>
      </c>
      <c r="F43" s="12">
        <v>27</v>
      </c>
      <c r="G43" s="14">
        <f t="shared" si="0"/>
        <v>0.62790697674418605</v>
      </c>
      <c r="H43" s="13">
        <v>43</v>
      </c>
      <c r="J43" s="12" t="s">
        <v>52</v>
      </c>
      <c r="K43" s="12" t="s">
        <v>53</v>
      </c>
      <c r="L43" s="31">
        <v>47</v>
      </c>
      <c r="M43" s="32">
        <v>39</v>
      </c>
      <c r="N43" s="33">
        <f t="shared" ref="N43:N48" si="41">+M43/L43</f>
        <v>0.82978723404255317</v>
      </c>
      <c r="P43" s="12" t="s">
        <v>52</v>
      </c>
      <c r="Q43" s="52">
        <v>43</v>
      </c>
      <c r="S43" s="12" t="s">
        <v>52</v>
      </c>
      <c r="T43" s="52">
        <v>46</v>
      </c>
      <c r="U43" s="53"/>
      <c r="V43" s="54">
        <f t="shared" ref="V43:V44" si="42">+U43/T43</f>
        <v>0</v>
      </c>
      <c r="X43" s="53"/>
      <c r="Y43" s="54" t="e">
        <f>+X43/#REF!</f>
        <v>#REF!</v>
      </c>
      <c r="AA43" s="84" t="e">
        <f>(#REF!-T43)/T43</f>
        <v>#REF!</v>
      </c>
    </row>
    <row r="44" spans="1:27" ht="15" x14ac:dyDescent="0.25">
      <c r="A44" s="106"/>
      <c r="B44" s="103"/>
      <c r="C44" s="110" t="s">
        <v>59</v>
      </c>
      <c r="D44" s="110"/>
      <c r="E44" s="18">
        <f>+E43</f>
        <v>43</v>
      </c>
      <c r="F44" s="18">
        <f t="shared" ref="F44" si="43">+F43</f>
        <v>27</v>
      </c>
      <c r="G44" s="19">
        <f t="shared" si="0"/>
        <v>0.62790697674418605</v>
      </c>
      <c r="H44" s="18">
        <f>+H43</f>
        <v>43</v>
      </c>
      <c r="J44" s="18"/>
      <c r="K44" s="18"/>
      <c r="L44" s="18">
        <f>+L43</f>
        <v>47</v>
      </c>
      <c r="M44" s="18">
        <f t="shared" ref="M44" si="44">+M43</f>
        <v>39</v>
      </c>
      <c r="N44" s="19">
        <f t="shared" si="41"/>
        <v>0.82978723404255317</v>
      </c>
      <c r="P44" s="18"/>
      <c r="Q44" s="18">
        <f>+Q43</f>
        <v>43</v>
      </c>
      <c r="S44" s="18"/>
      <c r="T44" s="18">
        <f>+T43</f>
        <v>46</v>
      </c>
      <c r="U44" s="18">
        <f t="shared" ref="U44" si="45">+U43</f>
        <v>0</v>
      </c>
      <c r="V44" s="19">
        <f t="shared" si="42"/>
        <v>0</v>
      </c>
      <c r="X44" s="18">
        <f t="shared" ref="X44" si="46">+X43</f>
        <v>0</v>
      </c>
      <c r="Y44" s="19" t="e">
        <f>+X44/#REF!</f>
        <v>#REF!</v>
      </c>
      <c r="AA44" s="80" t="e">
        <f>(#REF!-T44)/T44</f>
        <v>#REF!</v>
      </c>
    </row>
    <row r="45" spans="1:27" ht="15" x14ac:dyDescent="0.25">
      <c r="A45" s="106"/>
      <c r="B45" s="103" t="s">
        <v>54</v>
      </c>
      <c r="C45" s="15" t="s">
        <v>55</v>
      </c>
      <c r="D45" s="15" t="s">
        <v>56</v>
      </c>
      <c r="E45" s="16">
        <v>90</v>
      </c>
      <c r="F45" s="15">
        <v>88</v>
      </c>
      <c r="G45" s="17">
        <f t="shared" si="0"/>
        <v>0.97777777777777775</v>
      </c>
      <c r="H45" s="16">
        <v>90</v>
      </c>
      <c r="J45" s="15" t="s">
        <v>55</v>
      </c>
      <c r="K45" s="15" t="s">
        <v>56</v>
      </c>
      <c r="L45" s="35">
        <v>89</v>
      </c>
      <c r="M45" s="36">
        <v>79</v>
      </c>
      <c r="N45" s="37">
        <f t="shared" si="41"/>
        <v>0.88764044943820219</v>
      </c>
      <c r="P45" s="15" t="s">
        <v>55</v>
      </c>
      <c r="Q45" s="56">
        <v>54</v>
      </c>
      <c r="S45" s="15" t="s">
        <v>55</v>
      </c>
      <c r="T45" s="56">
        <v>81</v>
      </c>
      <c r="U45" s="57"/>
      <c r="V45" s="58">
        <f t="shared" ref="V45:V48" si="47">+U45/T45</f>
        <v>0</v>
      </c>
      <c r="X45" s="57"/>
      <c r="Y45" s="58" t="e">
        <f>+X45/#REF!</f>
        <v>#REF!</v>
      </c>
      <c r="AA45" s="81" t="e">
        <f>(#REF!-T45)/T45</f>
        <v>#REF!</v>
      </c>
    </row>
    <row r="46" spans="1:27" ht="15" x14ac:dyDescent="0.25">
      <c r="A46" s="106"/>
      <c r="B46" s="103"/>
      <c r="C46" s="15" t="s">
        <v>57</v>
      </c>
      <c r="D46" s="15" t="s">
        <v>58</v>
      </c>
      <c r="E46" s="16">
        <v>133</v>
      </c>
      <c r="F46" s="15">
        <v>112</v>
      </c>
      <c r="G46" s="17">
        <f t="shared" si="0"/>
        <v>0.84210526315789469</v>
      </c>
      <c r="H46" s="16">
        <v>133</v>
      </c>
      <c r="J46" s="15" t="s">
        <v>57</v>
      </c>
      <c r="K46" s="15" t="s">
        <v>58</v>
      </c>
      <c r="L46" s="35">
        <v>133</v>
      </c>
      <c r="M46" s="36">
        <v>105</v>
      </c>
      <c r="N46" s="37">
        <f t="shared" si="41"/>
        <v>0.78947368421052633</v>
      </c>
      <c r="P46" s="15" t="s">
        <v>57</v>
      </c>
      <c r="Q46" s="56">
        <v>146</v>
      </c>
      <c r="S46" s="15" t="s">
        <v>57</v>
      </c>
      <c r="T46" s="56">
        <v>145</v>
      </c>
      <c r="U46" s="57"/>
      <c r="V46" s="58">
        <f t="shared" si="47"/>
        <v>0</v>
      </c>
      <c r="X46" s="57"/>
      <c r="Y46" s="58" t="e">
        <f>+X46/#REF!</f>
        <v>#REF!</v>
      </c>
      <c r="AA46" s="81" t="e">
        <f>(#REF!-T46)/T46</f>
        <v>#REF!</v>
      </c>
    </row>
    <row r="47" spans="1:27" ht="15" x14ac:dyDescent="0.25">
      <c r="A47" s="106"/>
      <c r="B47" s="104" t="s">
        <v>59</v>
      </c>
      <c r="C47" s="104"/>
      <c r="D47" s="104"/>
      <c r="E47" s="18">
        <f>+SUM(E45:E46)</f>
        <v>223</v>
      </c>
      <c r="F47" s="18">
        <f t="shared" ref="F47" si="48">+SUM(F45:F46)</f>
        <v>200</v>
      </c>
      <c r="G47" s="19">
        <f t="shared" si="0"/>
        <v>0.89686098654708524</v>
      </c>
      <c r="H47" s="18">
        <f>+SUM(H45:H46)</f>
        <v>223</v>
      </c>
      <c r="J47" s="18"/>
      <c r="K47" s="18"/>
      <c r="L47" s="18">
        <f>+SUM(L45:L46)</f>
        <v>222</v>
      </c>
      <c r="M47" s="18">
        <f t="shared" ref="M47" si="49">+SUM(M45:M46)</f>
        <v>184</v>
      </c>
      <c r="N47" s="19">
        <f t="shared" si="41"/>
        <v>0.8288288288288288</v>
      </c>
      <c r="P47" s="18"/>
      <c r="Q47" s="18">
        <f>+SUM(Q45:Q46)</f>
        <v>200</v>
      </c>
      <c r="S47" s="18"/>
      <c r="T47" s="18">
        <f>+SUM(T45:T46)</f>
        <v>226</v>
      </c>
      <c r="U47" s="18">
        <f t="shared" ref="U47" si="50">+SUM(U45:U46)</f>
        <v>0</v>
      </c>
      <c r="V47" s="19">
        <f t="shared" si="47"/>
        <v>0</v>
      </c>
      <c r="X47" s="18">
        <f t="shared" ref="X47" si="51">+SUM(X45:X46)</f>
        <v>0</v>
      </c>
      <c r="Y47" s="19" t="e">
        <f>+X47/#REF!</f>
        <v>#REF!</v>
      </c>
      <c r="AA47" s="80" t="e">
        <f>(#REF!-T47)/T47</f>
        <v>#REF!</v>
      </c>
    </row>
    <row r="48" spans="1:27" ht="15.75" thickBot="1" x14ac:dyDescent="0.3">
      <c r="A48" s="107"/>
      <c r="B48" s="22"/>
      <c r="C48" s="22"/>
      <c r="D48" s="22"/>
      <c r="E48" s="20">
        <f>+E47+E43</f>
        <v>266</v>
      </c>
      <c r="F48" s="20">
        <f>+F47+F43</f>
        <v>227</v>
      </c>
      <c r="G48" s="21">
        <f t="shared" si="0"/>
        <v>0.85338345864661658</v>
      </c>
      <c r="H48" s="20">
        <f>+H47+H43</f>
        <v>266</v>
      </c>
      <c r="J48" s="20"/>
      <c r="K48" s="20"/>
      <c r="L48" s="20">
        <f>+L47+L43</f>
        <v>269</v>
      </c>
      <c r="M48" s="20">
        <f>+M47+M43</f>
        <v>223</v>
      </c>
      <c r="N48" s="21">
        <f t="shared" si="41"/>
        <v>0.82899628252788105</v>
      </c>
      <c r="P48" s="20"/>
      <c r="Q48" s="20">
        <f>+Q47+Q43</f>
        <v>243</v>
      </c>
      <c r="S48" s="20"/>
      <c r="T48" s="20">
        <f>+T47+T43</f>
        <v>272</v>
      </c>
      <c r="U48" s="20">
        <f>+U47+U43</f>
        <v>0</v>
      </c>
      <c r="V48" s="21">
        <f t="shared" si="47"/>
        <v>0</v>
      </c>
      <c r="X48" s="20">
        <f>+X47+X43</f>
        <v>0</v>
      </c>
      <c r="Y48" s="21" t="e">
        <f>+X48/#REF!</f>
        <v>#REF!</v>
      </c>
      <c r="AA48" s="83" t="e">
        <f>(#REF!-T48)/T48</f>
        <v>#REF!</v>
      </c>
    </row>
    <row r="49" spans="1:27" ht="15.75" thickBot="1" x14ac:dyDescent="0.3">
      <c r="A49" s="7"/>
      <c r="B49" s="11"/>
      <c r="C49" s="11"/>
      <c r="D49" s="11"/>
      <c r="E49" s="8"/>
      <c r="F49" s="8"/>
      <c r="G49" s="9"/>
      <c r="H49" s="8"/>
      <c r="AA49" s="76"/>
    </row>
    <row r="50" spans="1:27" ht="15.75" thickBot="1" x14ac:dyDescent="0.3">
      <c r="A50" s="3"/>
      <c r="B50" s="99" t="s">
        <v>59</v>
      </c>
      <c r="C50" s="100"/>
      <c r="D50" s="100"/>
      <c r="E50" s="23">
        <f>+E48+E31+E41+E17</f>
        <v>2553</v>
      </c>
      <c r="F50" s="23">
        <f>+F48+F31+F41+F17</f>
        <v>1867</v>
      </c>
      <c r="G50" s="24">
        <f t="shared" si="0"/>
        <v>0.73129651390520956</v>
      </c>
      <c r="H50" s="23">
        <f>+H48+H31+H41+H17</f>
        <v>2553</v>
      </c>
      <c r="J50" s="23"/>
      <c r="K50" s="23"/>
      <c r="L50" s="23">
        <f>+L48+L31+L41+L17</f>
        <v>2222</v>
      </c>
      <c r="M50" s="23">
        <f>+M48+M31+M41+M17</f>
        <v>1760</v>
      </c>
      <c r="N50" s="24">
        <f t="shared" ref="N50" si="52">+M50/L50</f>
        <v>0.79207920792079212</v>
      </c>
      <c r="P50" s="23"/>
      <c r="Q50" s="23">
        <f>+Q48+Q31+Q41+Q17</f>
        <v>2194</v>
      </c>
      <c r="S50" s="23"/>
      <c r="T50" s="23">
        <f>+T48+T31+T41+T17</f>
        <v>2430</v>
      </c>
      <c r="U50" s="23">
        <f>+U48+U31+U41+U17</f>
        <v>0</v>
      </c>
      <c r="V50" s="24">
        <f t="shared" ref="V50" si="53">+U50/T50</f>
        <v>0</v>
      </c>
      <c r="X50" s="23">
        <f>+X48+X31+X41+X17</f>
        <v>0</v>
      </c>
      <c r="Y50" s="24" t="e">
        <f>+X50/#REF!</f>
        <v>#REF!</v>
      </c>
      <c r="AA50" s="79" t="e">
        <f>(#REF!-U50)/U50</f>
        <v>#REF!</v>
      </c>
    </row>
  </sheetData>
  <mergeCells count="48">
    <mergeCell ref="AA4:AA5"/>
    <mergeCell ref="T3:V3"/>
    <mergeCell ref="S4:S5"/>
    <mergeCell ref="T4:T5"/>
    <mergeCell ref="U4:U5"/>
    <mergeCell ref="V4:V5"/>
    <mergeCell ref="X3:Y3"/>
    <mergeCell ref="X4:X5"/>
    <mergeCell ref="Y4:Y5"/>
    <mergeCell ref="J4:J5"/>
    <mergeCell ref="P4:P5"/>
    <mergeCell ref="Q4:Q5"/>
    <mergeCell ref="E3:G3"/>
    <mergeCell ref="L4:L5"/>
    <mergeCell ref="M4:M5"/>
    <mergeCell ref="N4:N5"/>
    <mergeCell ref="L3:N3"/>
    <mergeCell ref="G4:G5"/>
    <mergeCell ref="F4:F5"/>
    <mergeCell ref="B50:D50"/>
    <mergeCell ref="A33:A41"/>
    <mergeCell ref="B33:B36"/>
    <mergeCell ref="C36:D36"/>
    <mergeCell ref="B37:B40"/>
    <mergeCell ref="C40:D40"/>
    <mergeCell ref="B41:D41"/>
    <mergeCell ref="A43:A48"/>
    <mergeCell ref="B43:B44"/>
    <mergeCell ref="C44:D44"/>
    <mergeCell ref="B45:B46"/>
    <mergeCell ref="B47:D47"/>
    <mergeCell ref="A19:A31"/>
    <mergeCell ref="B19:B23"/>
    <mergeCell ref="C23:D23"/>
    <mergeCell ref="B24:B30"/>
    <mergeCell ref="C30:D30"/>
    <mergeCell ref="B31:D31"/>
    <mergeCell ref="A7:A17"/>
    <mergeCell ref="B7:B11"/>
    <mergeCell ref="C11:D11"/>
    <mergeCell ref="B12:B16"/>
    <mergeCell ref="C16:D16"/>
    <mergeCell ref="B17:D17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abSelected="1" topLeftCell="F28" zoomScale="55" zoomScaleNormal="55" workbookViewId="0">
      <selection activeCell="Y75" sqref="Y75"/>
    </sheetView>
  </sheetViews>
  <sheetFormatPr defaultRowHeight="12.75" x14ac:dyDescent="0.2"/>
  <cols>
    <col min="1" max="1" width="18.85546875" customWidth="1"/>
    <col min="2" max="2" width="15.5703125" customWidth="1"/>
    <col min="3" max="3" width="8.140625" customWidth="1"/>
    <col min="4" max="4" width="65.140625" customWidth="1"/>
    <col min="5" max="5" width="3" customWidth="1"/>
    <col min="6" max="6" width="6.85546875" customWidth="1"/>
    <col min="7" max="7" width="67.42578125" customWidth="1"/>
    <col min="8" max="8" width="2.42578125" customWidth="1"/>
    <col min="9" max="9" width="10.5703125" style="85" customWidth="1"/>
    <col min="10" max="10" width="10.140625" style="85" customWidth="1"/>
    <col min="11" max="11" width="10.5703125" style="85" customWidth="1"/>
    <col min="12" max="12" width="11.85546875" style="85" customWidth="1"/>
    <col min="13" max="13" width="12.28515625" style="85" customWidth="1"/>
    <col min="14" max="14" width="10.85546875" style="85" customWidth="1"/>
  </cols>
  <sheetData>
    <row r="3" spans="1:14" ht="13.5" thickBot="1" x14ac:dyDescent="0.25"/>
    <row r="4" spans="1:14" ht="14.45" customHeight="1" x14ac:dyDescent="0.2">
      <c r="A4" s="108" t="s">
        <v>0</v>
      </c>
      <c r="B4" s="101" t="s">
        <v>60</v>
      </c>
      <c r="C4" s="101" t="s">
        <v>1</v>
      </c>
      <c r="D4" s="101" t="s">
        <v>61</v>
      </c>
      <c r="F4" s="101" t="s">
        <v>1</v>
      </c>
      <c r="G4" s="25"/>
      <c r="I4" s="144" t="s">
        <v>64</v>
      </c>
      <c r="J4" s="145"/>
      <c r="K4" s="101" t="s">
        <v>65</v>
      </c>
      <c r="L4" s="101" t="s">
        <v>71</v>
      </c>
      <c r="M4" s="101" t="s">
        <v>87</v>
      </c>
      <c r="N4"/>
    </row>
    <row r="5" spans="1:14" ht="15.75" thickBot="1" x14ac:dyDescent="0.25">
      <c r="A5" s="109"/>
      <c r="B5" s="102"/>
      <c r="C5" s="102"/>
      <c r="D5" s="102"/>
      <c r="F5" s="102"/>
      <c r="G5" s="26"/>
      <c r="I5" s="144"/>
      <c r="J5" s="145"/>
      <c r="K5" s="102"/>
      <c r="L5" s="102"/>
      <c r="M5" s="102"/>
      <c r="N5"/>
    </row>
    <row r="6" spans="1:14" ht="15.75" thickBot="1" x14ac:dyDescent="0.3">
      <c r="A6" s="3"/>
      <c r="B6" s="3"/>
      <c r="C6" s="1"/>
      <c r="D6" s="1"/>
      <c r="F6" s="1"/>
      <c r="G6" s="1"/>
      <c r="J6" s="98" t="s">
        <v>78</v>
      </c>
      <c r="K6" s="92" t="s">
        <v>79</v>
      </c>
      <c r="L6" s="92" t="s">
        <v>83</v>
      </c>
      <c r="M6" s="92" t="s">
        <v>82</v>
      </c>
      <c r="N6"/>
    </row>
    <row r="7" spans="1:14" ht="15" x14ac:dyDescent="0.25">
      <c r="A7" s="113" t="s">
        <v>2</v>
      </c>
      <c r="B7" s="111" t="s">
        <v>3</v>
      </c>
      <c r="C7" s="12" t="s">
        <v>4</v>
      </c>
      <c r="D7" s="12" t="s">
        <v>5</v>
      </c>
      <c r="F7" s="12"/>
      <c r="G7" s="12"/>
      <c r="I7" s="86">
        <v>66</v>
      </c>
      <c r="J7" s="86"/>
      <c r="K7" s="86"/>
      <c r="L7" s="86"/>
      <c r="M7" s="86"/>
      <c r="N7"/>
    </row>
    <row r="8" spans="1:14" ht="15" x14ac:dyDescent="0.25">
      <c r="A8" s="114"/>
      <c r="B8" s="103"/>
      <c r="C8" s="15" t="s">
        <v>6</v>
      </c>
      <c r="D8" s="15" t="s">
        <v>7</v>
      </c>
      <c r="F8" s="15" t="s">
        <v>80</v>
      </c>
      <c r="G8" s="15" t="s">
        <v>68</v>
      </c>
      <c r="I8" s="87">
        <v>95</v>
      </c>
      <c r="J8" s="93">
        <f>SUM(I7:I9)</f>
        <v>428</v>
      </c>
      <c r="K8" s="94">
        <v>364</v>
      </c>
      <c r="L8" s="94">
        <v>337</v>
      </c>
      <c r="M8" s="94">
        <v>313</v>
      </c>
      <c r="N8"/>
    </row>
    <row r="9" spans="1:14" ht="15" x14ac:dyDescent="0.25">
      <c r="A9" s="114"/>
      <c r="B9" s="103"/>
      <c r="C9" s="15" t="s">
        <v>8</v>
      </c>
      <c r="D9" s="15" t="s">
        <v>9</v>
      </c>
      <c r="F9" s="69" t="s">
        <v>91</v>
      </c>
      <c r="G9" s="69"/>
      <c r="I9" s="87">
        <v>267</v>
      </c>
      <c r="N9"/>
    </row>
    <row r="10" spans="1:14" ht="15" x14ac:dyDescent="0.25">
      <c r="A10" s="114"/>
      <c r="B10" s="103"/>
      <c r="C10" s="15" t="s">
        <v>10</v>
      </c>
      <c r="D10" s="15" t="s">
        <v>11</v>
      </c>
      <c r="F10" s="15" t="s">
        <v>10</v>
      </c>
      <c r="G10" s="15" t="s">
        <v>11</v>
      </c>
      <c r="I10" s="87">
        <v>299</v>
      </c>
      <c r="J10" s="87">
        <v>299</v>
      </c>
      <c r="K10" s="87">
        <v>131</v>
      </c>
      <c r="L10" s="95">
        <v>147</v>
      </c>
      <c r="M10" s="95">
        <v>109</v>
      </c>
      <c r="N10"/>
    </row>
    <row r="11" spans="1:14" ht="15" x14ac:dyDescent="0.25">
      <c r="A11" s="114"/>
      <c r="B11" s="103"/>
      <c r="C11" s="110" t="s">
        <v>59</v>
      </c>
      <c r="D11" s="110"/>
      <c r="F11" s="18"/>
      <c r="G11" s="18"/>
      <c r="I11" s="88">
        <f t="shared" ref="I11:M11" si="0">SUM(I7:I10)</f>
        <v>727</v>
      </c>
      <c r="J11" s="88">
        <f t="shared" si="0"/>
        <v>727</v>
      </c>
      <c r="K11" s="88">
        <f t="shared" si="0"/>
        <v>495</v>
      </c>
      <c r="L11" s="88">
        <f t="shared" si="0"/>
        <v>484</v>
      </c>
      <c r="M11" s="88">
        <f t="shared" si="0"/>
        <v>422</v>
      </c>
      <c r="N11"/>
    </row>
    <row r="12" spans="1:14" ht="15" x14ac:dyDescent="0.25">
      <c r="A12" s="114"/>
      <c r="B12" s="103" t="s">
        <v>12</v>
      </c>
      <c r="C12" s="15" t="s">
        <v>13</v>
      </c>
      <c r="D12" s="15" t="s">
        <v>14</v>
      </c>
      <c r="F12" s="70" t="s">
        <v>69</v>
      </c>
      <c r="G12" s="15" t="s">
        <v>16</v>
      </c>
      <c r="I12" s="87">
        <v>18</v>
      </c>
      <c r="J12" s="93">
        <f>I12+I13</f>
        <v>61</v>
      </c>
      <c r="K12" s="94">
        <v>51</v>
      </c>
      <c r="L12" s="94">
        <v>39</v>
      </c>
      <c r="M12" s="94">
        <v>177</v>
      </c>
      <c r="N12"/>
    </row>
    <row r="13" spans="1:14" ht="15" x14ac:dyDescent="0.25">
      <c r="A13" s="114"/>
      <c r="B13" s="103"/>
      <c r="C13" s="15" t="s">
        <v>15</v>
      </c>
      <c r="D13" s="15" t="s">
        <v>16</v>
      </c>
      <c r="F13" s="69" t="s">
        <v>92</v>
      </c>
      <c r="G13" s="69"/>
      <c r="I13" s="87">
        <v>43</v>
      </c>
      <c r="N13"/>
    </row>
    <row r="14" spans="1:14" ht="15" x14ac:dyDescent="0.25">
      <c r="A14" s="114"/>
      <c r="B14" s="103"/>
      <c r="C14" s="15" t="s">
        <v>19</v>
      </c>
      <c r="D14" s="15" t="s">
        <v>20</v>
      </c>
      <c r="F14" s="15" t="s">
        <v>19</v>
      </c>
      <c r="G14" s="15" t="s">
        <v>20</v>
      </c>
      <c r="I14" s="87">
        <v>97</v>
      </c>
      <c r="J14" s="87">
        <v>97</v>
      </c>
      <c r="K14" s="94">
        <v>86</v>
      </c>
      <c r="L14" s="94">
        <v>91</v>
      </c>
      <c r="M14" s="94">
        <v>63</v>
      </c>
      <c r="N14"/>
    </row>
    <row r="15" spans="1:14" ht="15" x14ac:dyDescent="0.25">
      <c r="A15" s="114"/>
      <c r="B15" s="103"/>
      <c r="C15" s="15" t="s">
        <v>17</v>
      </c>
      <c r="D15" s="15" t="s">
        <v>18</v>
      </c>
      <c r="F15" s="15" t="s">
        <v>17</v>
      </c>
      <c r="G15" s="15" t="s">
        <v>18</v>
      </c>
      <c r="I15" s="87">
        <v>72</v>
      </c>
      <c r="J15" s="87">
        <v>72</v>
      </c>
      <c r="K15" s="94">
        <v>94</v>
      </c>
      <c r="L15" s="94">
        <v>95</v>
      </c>
      <c r="M15" s="94">
        <v>157</v>
      </c>
      <c r="N15"/>
    </row>
    <row r="16" spans="1:14" ht="15" x14ac:dyDescent="0.25">
      <c r="A16" s="114"/>
      <c r="B16" s="103"/>
      <c r="C16" s="110" t="s">
        <v>59</v>
      </c>
      <c r="D16" s="110"/>
      <c r="F16" s="18"/>
      <c r="G16" s="18"/>
      <c r="I16" s="88">
        <f t="shared" ref="I16:M16" si="1">SUM(I12:I15)</f>
        <v>230</v>
      </c>
      <c r="J16" s="88">
        <f t="shared" si="1"/>
        <v>230</v>
      </c>
      <c r="K16" s="88">
        <f t="shared" si="1"/>
        <v>231</v>
      </c>
      <c r="L16" s="88">
        <f t="shared" si="1"/>
        <v>225</v>
      </c>
      <c r="M16" s="88">
        <f t="shared" si="1"/>
        <v>397</v>
      </c>
      <c r="N16"/>
    </row>
    <row r="17" spans="1:14" ht="15.75" thickBot="1" x14ac:dyDescent="0.3">
      <c r="A17" s="115"/>
      <c r="B17" s="116" t="s">
        <v>59</v>
      </c>
      <c r="C17" s="116"/>
      <c r="D17" s="116"/>
      <c r="F17" s="20"/>
      <c r="G17" s="20"/>
      <c r="I17" s="89">
        <f t="shared" ref="I17:M17" si="2">+I16+I11</f>
        <v>957</v>
      </c>
      <c r="J17" s="89">
        <f t="shared" si="2"/>
        <v>957</v>
      </c>
      <c r="K17" s="89">
        <f t="shared" si="2"/>
        <v>726</v>
      </c>
      <c r="L17" s="89">
        <f t="shared" si="2"/>
        <v>709</v>
      </c>
      <c r="M17" s="89">
        <f t="shared" si="2"/>
        <v>819</v>
      </c>
      <c r="N17"/>
    </row>
    <row r="18" spans="1:14" ht="15.75" thickBot="1" x14ac:dyDescent="0.25">
      <c r="A18" s="6"/>
      <c r="B18" s="7"/>
      <c r="C18" s="7"/>
      <c r="D18" s="7"/>
      <c r="I18" s="90"/>
      <c r="N18"/>
    </row>
    <row r="19" spans="1:14" ht="15" x14ac:dyDescent="0.25">
      <c r="A19" s="113" t="s">
        <v>21</v>
      </c>
      <c r="B19" s="111" t="s">
        <v>3</v>
      </c>
      <c r="C19" s="12" t="s">
        <v>22</v>
      </c>
      <c r="D19" s="12" t="s">
        <v>23</v>
      </c>
      <c r="F19" s="30" t="s">
        <v>22</v>
      </c>
      <c r="G19" s="12" t="s">
        <v>23</v>
      </c>
      <c r="I19" s="86">
        <v>72</v>
      </c>
      <c r="J19" s="86">
        <v>72</v>
      </c>
      <c r="K19" s="96">
        <v>78</v>
      </c>
      <c r="L19" s="96">
        <v>96</v>
      </c>
      <c r="M19" s="96">
        <v>125</v>
      </c>
      <c r="N19"/>
    </row>
    <row r="20" spans="1:14" ht="15" x14ac:dyDescent="0.25">
      <c r="A20" s="114"/>
      <c r="B20" s="103"/>
      <c r="C20" s="15" t="s">
        <v>24</v>
      </c>
      <c r="D20" s="15" t="s">
        <v>25</v>
      </c>
      <c r="F20" s="34" t="s">
        <v>24</v>
      </c>
      <c r="G20" s="15" t="s">
        <v>25</v>
      </c>
      <c r="I20" s="87">
        <v>82</v>
      </c>
      <c r="J20" s="93">
        <f>I20+I21</f>
        <v>172</v>
      </c>
      <c r="K20" s="94">
        <v>101</v>
      </c>
      <c r="L20" s="94">
        <v>119</v>
      </c>
      <c r="M20" s="94">
        <v>136</v>
      </c>
      <c r="N20"/>
    </row>
    <row r="21" spans="1:14" ht="15" x14ac:dyDescent="0.25">
      <c r="A21" s="114"/>
      <c r="B21" s="103"/>
      <c r="C21" s="15" t="s">
        <v>26</v>
      </c>
      <c r="D21" s="15" t="s">
        <v>27</v>
      </c>
      <c r="F21" s="69" t="s">
        <v>93</v>
      </c>
      <c r="I21" s="87">
        <v>90</v>
      </c>
      <c r="N21"/>
    </row>
    <row r="22" spans="1:14" ht="15" x14ac:dyDescent="0.25">
      <c r="A22" s="114"/>
      <c r="B22" s="103"/>
      <c r="C22" s="15" t="s">
        <v>28</v>
      </c>
      <c r="D22" s="15" t="s">
        <v>29</v>
      </c>
      <c r="F22" s="34" t="s">
        <v>28</v>
      </c>
      <c r="G22" s="15" t="s">
        <v>29</v>
      </c>
      <c r="I22" s="87">
        <v>182</v>
      </c>
      <c r="J22" s="87">
        <v>182</v>
      </c>
      <c r="K22" s="94">
        <v>140</v>
      </c>
      <c r="L22" s="94">
        <v>175</v>
      </c>
      <c r="M22" s="94">
        <v>175</v>
      </c>
      <c r="N22"/>
    </row>
    <row r="23" spans="1:14" ht="15" x14ac:dyDescent="0.25">
      <c r="A23" s="114"/>
      <c r="B23" s="103"/>
      <c r="C23" s="110" t="s">
        <v>59</v>
      </c>
      <c r="D23" s="110"/>
      <c r="F23" s="18"/>
      <c r="G23" s="18"/>
      <c r="I23" s="88">
        <f t="shared" ref="I23:M23" si="3">SUM(I19:I22)</f>
        <v>426</v>
      </c>
      <c r="J23" s="88">
        <f t="shared" si="3"/>
        <v>426</v>
      </c>
      <c r="K23" s="88">
        <f t="shared" si="3"/>
        <v>319</v>
      </c>
      <c r="L23" s="88">
        <f t="shared" si="3"/>
        <v>390</v>
      </c>
      <c r="M23" s="88">
        <f t="shared" si="3"/>
        <v>436</v>
      </c>
      <c r="N23"/>
    </row>
    <row r="24" spans="1:14" ht="15" x14ac:dyDescent="0.25">
      <c r="A24" s="114"/>
      <c r="B24" s="103" t="s">
        <v>12</v>
      </c>
      <c r="C24" s="15" t="s">
        <v>30</v>
      </c>
      <c r="D24" s="15" t="s">
        <v>31</v>
      </c>
      <c r="F24" s="15" t="s">
        <v>30</v>
      </c>
      <c r="G24" s="15" t="s">
        <v>31</v>
      </c>
      <c r="I24" s="87">
        <v>9</v>
      </c>
      <c r="J24" s="87">
        <v>9</v>
      </c>
      <c r="K24" s="94">
        <v>8</v>
      </c>
      <c r="L24" s="94">
        <v>13</v>
      </c>
      <c r="M24" s="94">
        <v>10</v>
      </c>
      <c r="N24"/>
    </row>
    <row r="25" spans="1:14" ht="15" x14ac:dyDescent="0.25">
      <c r="A25" s="114"/>
      <c r="B25" s="103"/>
      <c r="C25" s="15" t="s">
        <v>35</v>
      </c>
      <c r="D25" s="15" t="s">
        <v>36</v>
      </c>
      <c r="F25" s="15" t="s">
        <v>35</v>
      </c>
      <c r="G25" s="15" t="s">
        <v>36</v>
      </c>
      <c r="I25" s="87">
        <v>27</v>
      </c>
      <c r="J25" s="87">
        <v>27</v>
      </c>
      <c r="K25" s="94">
        <v>34</v>
      </c>
      <c r="L25" s="94">
        <v>9</v>
      </c>
      <c r="M25" s="94">
        <v>18</v>
      </c>
      <c r="N25"/>
    </row>
    <row r="26" spans="1:14" ht="15" x14ac:dyDescent="0.25">
      <c r="A26" s="114"/>
      <c r="B26" s="103"/>
      <c r="C26" s="15" t="s">
        <v>37</v>
      </c>
      <c r="D26" s="15" t="s">
        <v>38</v>
      </c>
      <c r="F26" s="15" t="s">
        <v>37</v>
      </c>
      <c r="G26" s="15" t="s">
        <v>38</v>
      </c>
      <c r="I26" s="87">
        <v>37</v>
      </c>
      <c r="J26" s="87">
        <v>37</v>
      </c>
      <c r="K26" s="94">
        <v>35</v>
      </c>
      <c r="L26" s="94">
        <v>34</v>
      </c>
      <c r="M26" s="94">
        <v>23</v>
      </c>
      <c r="N26"/>
    </row>
    <row r="27" spans="1:14" ht="15" x14ac:dyDescent="0.25">
      <c r="A27" s="114"/>
      <c r="B27" s="103"/>
      <c r="C27" s="15" t="s">
        <v>34</v>
      </c>
      <c r="D27" s="15" t="s">
        <v>33</v>
      </c>
      <c r="F27" s="15" t="s">
        <v>34</v>
      </c>
      <c r="G27" s="15" t="s">
        <v>33</v>
      </c>
      <c r="I27" s="87">
        <v>23</v>
      </c>
      <c r="J27" s="93">
        <f>I27+I28</f>
        <v>37</v>
      </c>
      <c r="K27" s="94">
        <v>39</v>
      </c>
      <c r="L27" s="94">
        <v>24</v>
      </c>
      <c r="M27" s="94">
        <v>16</v>
      </c>
      <c r="N27"/>
    </row>
    <row r="28" spans="1:14" ht="15" x14ac:dyDescent="0.25">
      <c r="A28" s="114"/>
      <c r="B28" s="103"/>
      <c r="C28" s="15" t="s">
        <v>32</v>
      </c>
      <c r="D28" s="15" t="s">
        <v>33</v>
      </c>
      <c r="F28" s="69" t="s">
        <v>94</v>
      </c>
      <c r="G28" s="15"/>
      <c r="I28" s="87">
        <v>14</v>
      </c>
      <c r="K28" s="94"/>
      <c r="L28" s="94"/>
      <c r="M28" s="94"/>
      <c r="N28"/>
    </row>
    <row r="29" spans="1:14" ht="15" x14ac:dyDescent="0.25">
      <c r="A29" s="114"/>
      <c r="B29" s="103"/>
      <c r="C29" s="15" t="s">
        <v>39</v>
      </c>
      <c r="D29" s="15" t="s">
        <v>40</v>
      </c>
      <c r="F29" s="15" t="s">
        <v>39</v>
      </c>
      <c r="G29" s="15" t="s">
        <v>40</v>
      </c>
      <c r="I29" s="87">
        <v>39</v>
      </c>
      <c r="J29" s="87">
        <v>39</v>
      </c>
      <c r="K29" s="94">
        <v>41</v>
      </c>
      <c r="L29" s="94">
        <v>38</v>
      </c>
      <c r="M29" s="94">
        <v>36</v>
      </c>
      <c r="N29"/>
    </row>
    <row r="30" spans="1:14" ht="15" x14ac:dyDescent="0.25">
      <c r="A30" s="114"/>
      <c r="B30" s="103"/>
      <c r="C30" s="110" t="s">
        <v>59</v>
      </c>
      <c r="D30" s="110"/>
      <c r="F30" s="18"/>
      <c r="G30" s="18"/>
      <c r="I30" s="88">
        <f t="shared" ref="I30:M30" si="4">SUM(I24:I29)</f>
        <v>149</v>
      </c>
      <c r="J30" s="88">
        <f t="shared" si="4"/>
        <v>149</v>
      </c>
      <c r="K30" s="88">
        <f t="shared" si="4"/>
        <v>157</v>
      </c>
      <c r="L30" s="88">
        <f t="shared" si="4"/>
        <v>118</v>
      </c>
      <c r="M30" s="88">
        <f t="shared" si="4"/>
        <v>103</v>
      </c>
      <c r="N30"/>
    </row>
    <row r="31" spans="1:14" ht="15.75" thickBot="1" x14ac:dyDescent="0.3">
      <c r="A31" s="115"/>
      <c r="B31" s="116" t="s">
        <v>59</v>
      </c>
      <c r="C31" s="116"/>
      <c r="D31" s="116"/>
      <c r="F31" s="20"/>
      <c r="G31" s="20"/>
      <c r="I31" s="89">
        <f t="shared" ref="I31:M31" si="5">+I30+I23</f>
        <v>575</v>
      </c>
      <c r="J31" s="89">
        <f t="shared" si="5"/>
        <v>575</v>
      </c>
      <c r="K31" s="89">
        <f t="shared" si="5"/>
        <v>476</v>
      </c>
      <c r="L31" s="89">
        <f t="shared" si="5"/>
        <v>508</v>
      </c>
      <c r="M31" s="89">
        <f t="shared" si="5"/>
        <v>539</v>
      </c>
      <c r="N31"/>
    </row>
    <row r="32" spans="1:14" ht="15.75" thickBot="1" x14ac:dyDescent="0.25">
      <c r="A32" s="6"/>
      <c r="B32" s="7"/>
      <c r="C32" s="7"/>
      <c r="D32" s="7"/>
      <c r="I32" s="90"/>
      <c r="N32"/>
    </row>
    <row r="33" spans="1:14" ht="15" x14ac:dyDescent="0.25">
      <c r="A33" s="113" t="s">
        <v>41</v>
      </c>
      <c r="B33" s="111" t="s">
        <v>3</v>
      </c>
      <c r="C33" s="12" t="s">
        <v>42</v>
      </c>
      <c r="D33" s="12" t="s">
        <v>43</v>
      </c>
      <c r="F33" s="12" t="s">
        <v>42</v>
      </c>
      <c r="G33" s="12" t="s">
        <v>43</v>
      </c>
      <c r="I33" s="86">
        <v>210</v>
      </c>
      <c r="J33" s="86">
        <v>210</v>
      </c>
      <c r="K33" s="96">
        <v>135</v>
      </c>
      <c r="L33" s="96">
        <v>145</v>
      </c>
      <c r="M33" s="96">
        <v>151</v>
      </c>
      <c r="N33"/>
    </row>
    <row r="34" spans="1:14" ht="15" x14ac:dyDescent="0.25">
      <c r="A34" s="114"/>
      <c r="B34" s="103"/>
      <c r="C34" s="15" t="s">
        <v>44</v>
      </c>
      <c r="D34" s="15" t="s">
        <v>45</v>
      </c>
      <c r="F34" s="15" t="s">
        <v>85</v>
      </c>
      <c r="G34" s="15" t="s">
        <v>47</v>
      </c>
      <c r="I34" s="87">
        <v>307</v>
      </c>
      <c r="J34" s="87">
        <v>307</v>
      </c>
      <c r="K34" s="94">
        <v>333</v>
      </c>
      <c r="L34" s="94">
        <v>350</v>
      </c>
      <c r="M34" s="94">
        <v>349</v>
      </c>
      <c r="N34"/>
    </row>
    <row r="35" spans="1:14" ht="15" x14ac:dyDescent="0.25">
      <c r="A35" s="114"/>
      <c r="B35" s="103"/>
      <c r="C35" s="15"/>
      <c r="D35" s="15"/>
      <c r="F35" s="69"/>
      <c r="G35" s="27"/>
      <c r="I35" s="87"/>
      <c r="J35" s="87"/>
      <c r="K35" s="97"/>
      <c r="N35"/>
    </row>
    <row r="36" spans="1:14" ht="15" x14ac:dyDescent="0.25">
      <c r="A36" s="114"/>
      <c r="B36" s="103"/>
      <c r="C36" s="110" t="s">
        <v>59</v>
      </c>
      <c r="D36" s="110"/>
      <c r="F36" s="18"/>
      <c r="G36" s="18"/>
      <c r="I36" s="88">
        <f t="shared" ref="I36:M36" si="6">SUM(I33:I34)</f>
        <v>517</v>
      </c>
      <c r="J36" s="88">
        <f t="shared" si="6"/>
        <v>517</v>
      </c>
      <c r="K36" s="88">
        <f t="shared" si="6"/>
        <v>468</v>
      </c>
      <c r="L36" s="88">
        <f t="shared" si="6"/>
        <v>495</v>
      </c>
      <c r="M36" s="88">
        <f t="shared" si="6"/>
        <v>500</v>
      </c>
      <c r="N36"/>
    </row>
    <row r="37" spans="1:14" ht="15" x14ac:dyDescent="0.25">
      <c r="A37" s="114"/>
      <c r="B37" s="103" t="s">
        <v>12</v>
      </c>
      <c r="C37" s="15" t="s">
        <v>49</v>
      </c>
      <c r="D37" s="15" t="s">
        <v>50</v>
      </c>
      <c r="F37" s="15" t="s">
        <v>49</v>
      </c>
      <c r="G37" s="15" t="s">
        <v>50</v>
      </c>
      <c r="I37" s="87">
        <v>119</v>
      </c>
      <c r="J37" s="87">
        <v>119</v>
      </c>
      <c r="K37" s="94">
        <v>140</v>
      </c>
      <c r="L37" s="94">
        <v>112</v>
      </c>
      <c r="M37" s="94">
        <v>160</v>
      </c>
      <c r="N37"/>
    </row>
    <row r="38" spans="1:14" ht="15" x14ac:dyDescent="0.25">
      <c r="A38" s="114"/>
      <c r="B38" s="103"/>
      <c r="C38" s="15" t="s">
        <v>46</v>
      </c>
      <c r="D38" s="15" t="s">
        <v>47</v>
      </c>
      <c r="F38" s="69" t="s">
        <v>95</v>
      </c>
      <c r="I38" s="87">
        <v>22</v>
      </c>
      <c r="N38"/>
    </row>
    <row r="39" spans="1:14" ht="15" x14ac:dyDescent="0.25">
      <c r="A39" s="114"/>
      <c r="B39" s="103"/>
      <c r="C39" s="15" t="s">
        <v>48</v>
      </c>
      <c r="D39" s="15" t="s">
        <v>47</v>
      </c>
      <c r="F39" s="15" t="s">
        <v>48</v>
      </c>
      <c r="G39" s="15" t="s">
        <v>47</v>
      </c>
      <c r="I39" s="87">
        <v>97</v>
      </c>
      <c r="J39" s="93">
        <f>I38+I39</f>
        <v>119</v>
      </c>
      <c r="K39" s="94">
        <v>143</v>
      </c>
      <c r="L39" s="94">
        <v>127</v>
      </c>
      <c r="M39" s="94">
        <v>140</v>
      </c>
      <c r="N39"/>
    </row>
    <row r="40" spans="1:14" ht="15" x14ac:dyDescent="0.25">
      <c r="A40" s="114"/>
      <c r="B40" s="103"/>
      <c r="C40" s="110" t="s">
        <v>59</v>
      </c>
      <c r="D40" s="110"/>
      <c r="F40" s="18"/>
      <c r="G40" s="18"/>
      <c r="I40" s="88">
        <f t="shared" ref="I40:M40" si="7">SUM(I37:I39)</f>
        <v>238</v>
      </c>
      <c r="J40" s="88">
        <f t="shared" si="7"/>
        <v>238</v>
      </c>
      <c r="K40" s="88">
        <f t="shared" si="7"/>
        <v>283</v>
      </c>
      <c r="L40" s="88">
        <f t="shared" si="7"/>
        <v>239</v>
      </c>
      <c r="M40" s="88">
        <f t="shared" si="7"/>
        <v>300</v>
      </c>
      <c r="N40"/>
    </row>
    <row r="41" spans="1:14" ht="15.75" thickBot="1" x14ac:dyDescent="0.3">
      <c r="A41" s="115"/>
      <c r="B41" s="116" t="s">
        <v>59</v>
      </c>
      <c r="C41" s="116"/>
      <c r="D41" s="116"/>
      <c r="F41" s="20"/>
      <c r="G41" s="20"/>
      <c r="I41" s="89">
        <f t="shared" ref="I41:M41" si="8">+I40+I36</f>
        <v>755</v>
      </c>
      <c r="J41" s="89">
        <f t="shared" si="8"/>
        <v>755</v>
      </c>
      <c r="K41" s="89">
        <f t="shared" si="8"/>
        <v>751</v>
      </c>
      <c r="L41" s="89">
        <f t="shared" si="8"/>
        <v>734</v>
      </c>
      <c r="M41" s="89">
        <f t="shared" si="8"/>
        <v>800</v>
      </c>
      <c r="N41"/>
    </row>
    <row r="42" spans="1:14" ht="15.75" thickBot="1" x14ac:dyDescent="0.25">
      <c r="A42" s="6"/>
      <c r="B42" s="7"/>
      <c r="C42" s="7"/>
      <c r="D42" s="7"/>
      <c r="I42" s="90"/>
      <c r="J42" s="90"/>
      <c r="N42"/>
    </row>
    <row r="43" spans="1:14" ht="15" x14ac:dyDescent="0.25">
      <c r="A43" s="105" t="s">
        <v>51</v>
      </c>
      <c r="B43" s="111" t="s">
        <v>3</v>
      </c>
      <c r="C43" s="12" t="s">
        <v>52</v>
      </c>
      <c r="D43" s="12" t="s">
        <v>53</v>
      </c>
      <c r="F43" s="12" t="s">
        <v>52</v>
      </c>
      <c r="G43" s="12" t="s">
        <v>53</v>
      </c>
      <c r="I43" s="86">
        <v>43</v>
      </c>
      <c r="J43" s="86">
        <v>43</v>
      </c>
      <c r="K43" s="96">
        <v>47</v>
      </c>
      <c r="L43" s="96">
        <v>43</v>
      </c>
      <c r="M43" s="96">
        <v>46</v>
      </c>
      <c r="N43"/>
    </row>
    <row r="44" spans="1:14" ht="15" x14ac:dyDescent="0.25">
      <c r="A44" s="106"/>
      <c r="B44" s="103"/>
      <c r="C44" s="110" t="s">
        <v>59</v>
      </c>
      <c r="D44" s="110"/>
      <c r="F44" s="18"/>
      <c r="G44" s="18"/>
      <c r="I44" s="88">
        <f t="shared" ref="I44:M44" si="9">+I43</f>
        <v>43</v>
      </c>
      <c r="J44" s="88">
        <f t="shared" si="9"/>
        <v>43</v>
      </c>
      <c r="K44" s="88">
        <f t="shared" si="9"/>
        <v>47</v>
      </c>
      <c r="L44" s="88">
        <f t="shared" si="9"/>
        <v>43</v>
      </c>
      <c r="M44" s="88">
        <f t="shared" si="9"/>
        <v>46</v>
      </c>
      <c r="N44"/>
    </row>
    <row r="45" spans="1:14" ht="15" x14ac:dyDescent="0.25">
      <c r="A45" s="106"/>
      <c r="B45" s="103" t="s">
        <v>54</v>
      </c>
      <c r="C45" s="15" t="s">
        <v>55</v>
      </c>
      <c r="D45" s="15" t="s">
        <v>56</v>
      </c>
      <c r="F45" s="15" t="s">
        <v>55</v>
      </c>
      <c r="G45" s="15" t="s">
        <v>56</v>
      </c>
      <c r="I45" s="87">
        <v>90</v>
      </c>
      <c r="J45" s="87">
        <v>90</v>
      </c>
      <c r="K45" s="94">
        <v>89</v>
      </c>
      <c r="L45" s="94">
        <v>54</v>
      </c>
      <c r="M45" s="94">
        <v>81</v>
      </c>
      <c r="N45"/>
    </row>
    <row r="46" spans="1:14" ht="15" x14ac:dyDescent="0.25">
      <c r="A46" s="106"/>
      <c r="B46" s="103"/>
      <c r="C46" s="15" t="s">
        <v>57</v>
      </c>
      <c r="D46" s="15" t="s">
        <v>58</v>
      </c>
      <c r="F46" s="15" t="s">
        <v>57</v>
      </c>
      <c r="G46" s="15" t="s">
        <v>58</v>
      </c>
      <c r="I46" s="87">
        <v>133</v>
      </c>
      <c r="J46" s="87">
        <v>133</v>
      </c>
      <c r="K46" s="94">
        <v>133</v>
      </c>
      <c r="L46" s="94">
        <v>146</v>
      </c>
      <c r="M46" s="94">
        <v>145</v>
      </c>
      <c r="N46"/>
    </row>
    <row r="47" spans="1:14" ht="15" x14ac:dyDescent="0.25">
      <c r="A47" s="106"/>
      <c r="B47" s="104" t="s">
        <v>59</v>
      </c>
      <c r="C47" s="104"/>
      <c r="D47" s="104"/>
      <c r="F47" s="18"/>
      <c r="G47" s="18"/>
      <c r="I47" s="88">
        <f t="shared" ref="I47:M47" si="10">+SUM(I45:I46)</f>
        <v>223</v>
      </c>
      <c r="J47" s="88">
        <f t="shared" si="10"/>
        <v>223</v>
      </c>
      <c r="K47" s="88">
        <f t="shared" si="10"/>
        <v>222</v>
      </c>
      <c r="L47" s="88">
        <f t="shared" si="10"/>
        <v>200</v>
      </c>
      <c r="M47" s="88">
        <f t="shared" si="10"/>
        <v>226</v>
      </c>
      <c r="N47"/>
    </row>
    <row r="48" spans="1:14" ht="15.75" thickBot="1" x14ac:dyDescent="0.3">
      <c r="A48" s="107"/>
      <c r="B48" s="22"/>
      <c r="C48" s="22"/>
      <c r="D48" s="22"/>
      <c r="F48" s="20"/>
      <c r="G48" s="20"/>
      <c r="I48" s="89">
        <f t="shared" ref="I48:M48" si="11">+I47+I43</f>
        <v>266</v>
      </c>
      <c r="J48" s="89">
        <f t="shared" si="11"/>
        <v>266</v>
      </c>
      <c r="K48" s="89">
        <f t="shared" si="11"/>
        <v>269</v>
      </c>
      <c r="L48" s="89">
        <f t="shared" si="11"/>
        <v>243</v>
      </c>
      <c r="M48" s="89">
        <f t="shared" si="11"/>
        <v>272</v>
      </c>
      <c r="N48"/>
    </row>
    <row r="49" spans="1:14" ht="15.75" thickBot="1" x14ac:dyDescent="0.25">
      <c r="A49" s="7"/>
      <c r="B49" s="11"/>
      <c r="C49" s="11"/>
      <c r="D49" s="11"/>
      <c r="I49" s="90"/>
      <c r="J49" s="90"/>
      <c r="N49"/>
    </row>
    <row r="50" spans="1:14" ht="15.75" thickBot="1" x14ac:dyDescent="0.25">
      <c r="A50" s="3"/>
      <c r="I50" s="91">
        <f t="shared" ref="I50:M50" si="12">+I48+I31+I41+I17</f>
        <v>2553</v>
      </c>
      <c r="J50" s="91">
        <f t="shared" si="12"/>
        <v>2553</v>
      </c>
      <c r="K50" s="91">
        <f t="shared" si="12"/>
        <v>2222</v>
      </c>
      <c r="L50" s="91">
        <f t="shared" si="12"/>
        <v>2194</v>
      </c>
      <c r="M50" s="91">
        <f t="shared" si="12"/>
        <v>2430</v>
      </c>
      <c r="N50"/>
    </row>
  </sheetData>
  <mergeCells count="32">
    <mergeCell ref="K4:K5"/>
    <mergeCell ref="L4:L5"/>
    <mergeCell ref="M4:M5"/>
    <mergeCell ref="A43:A48"/>
    <mergeCell ref="B43:B44"/>
    <mergeCell ref="C44:D44"/>
    <mergeCell ref="B45:B46"/>
    <mergeCell ref="B47:D47"/>
    <mergeCell ref="A19:A31"/>
    <mergeCell ref="B19:B23"/>
    <mergeCell ref="C23:D23"/>
    <mergeCell ref="B24:B30"/>
    <mergeCell ref="C30:D30"/>
    <mergeCell ref="B31:D31"/>
    <mergeCell ref="A7:A17"/>
    <mergeCell ref="A33:A41"/>
    <mergeCell ref="B33:B36"/>
    <mergeCell ref="C36:D36"/>
    <mergeCell ref="B37:B40"/>
    <mergeCell ref="C40:D40"/>
    <mergeCell ref="B41:D41"/>
    <mergeCell ref="B7:B11"/>
    <mergeCell ref="C11:D11"/>
    <mergeCell ref="B12:B16"/>
    <mergeCell ref="C16:D16"/>
    <mergeCell ref="B17:D17"/>
    <mergeCell ref="I4:J5"/>
    <mergeCell ref="F4:F5"/>
    <mergeCell ref="A4:A5"/>
    <mergeCell ref="B4:B5"/>
    <mergeCell ref="D4:D5"/>
    <mergeCell ref="C4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IMM 2010</vt:lpstr>
      <vt:lpstr>IMM 2011</vt:lpstr>
      <vt:lpstr>IMM 2012</vt:lpstr>
      <vt:lpstr>IMM 2013</vt:lpstr>
      <vt:lpstr>IMM SINTESI</vt:lpstr>
      <vt:lpstr>Grafici IMM (FONTE DATI ITC)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2015-02-22T20:22:54Z</dcterms:created>
  <dcterms:modified xsi:type="dcterms:W3CDTF">2015-07-06T08:36:28Z</dcterms:modified>
</cp:coreProperties>
</file>