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3" documentId="13_ncr:1_{D5A8F137-D10F-4B36-85B4-1C5066C6442C}" xr6:coauthVersionLast="47" xr6:coauthVersionMax="47" xr10:uidLastSave="{E3F19737-430C-4DC3-B6FB-335DAA8CA4EC}"/>
  <bookViews>
    <workbookView xWindow="-108" yWindow="-108" windowWidth="23256" windowHeight="12456" firstSheet="6" activeTab="6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2" l="1"/>
  <c r="J43" i="51"/>
  <c r="J43" i="50"/>
  <c r="J43" i="49"/>
  <c r="K43" i="48"/>
  <c r="AL12" i="45"/>
  <c r="AN12" i="45"/>
  <c r="AM12" i="45"/>
  <c r="AK12" i="45"/>
  <c r="AJ12" i="45"/>
  <c r="AG39" i="52"/>
  <c r="AC39" i="52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K24" i="48"/>
  <c r="P24" i="48" s="1"/>
  <c r="S24" i="48" s="1"/>
  <c r="AF9" i="45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AB39" i="52" s="1"/>
  <c r="S18" i="52"/>
  <c r="R7" i="52"/>
  <c r="T7" i="52"/>
  <c r="Q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S17" i="52" s="1"/>
  <c r="S30" i="52" s="1"/>
  <c r="Q39" i="52" s="1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T3" i="52"/>
  <c r="R3" i="52"/>
  <c r="S3" i="52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P34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AH39" i="48"/>
  <c r="AI39" i="48"/>
  <c r="T8" i="48"/>
  <c r="S11" i="48"/>
  <c r="K34" i="48"/>
  <c r="Q8" i="48"/>
  <c r="T11" i="48"/>
  <c r="T26" i="48"/>
  <c r="Q26" i="48"/>
  <c r="S26" i="48"/>
  <c r="H39" i="52"/>
  <c r="AI39" i="52" s="1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S16" i="52"/>
  <c r="S29" i="52" s="1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T18" i="49" s="1"/>
  <c r="T31" i="49" s="1"/>
  <c r="Y39" i="49" s="1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Q19" i="49" l="1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Z39" i="48" s="1"/>
  <c r="AM39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J39" i="52"/>
  <c r="AJ39" i="52" s="1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AL39" i="48" l="1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<sst xmlns="http://schemas.openxmlformats.org/spreadsheetml/2006/main" count="1031" uniqueCount="192">
  <si>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</si>
  <si>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</si>
  <si>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</si>
  <si>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</si>
  <si>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</si>
  <si>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</si>
  <si>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</si>
  <si>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</si>
  <si>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t>5) Compilare la tabella delle righe 42-43 con il dettaglio sui nuovi reclutamenti; solo per le Università sarà disponibile la voce RTDa legge 240/2010</t>
  </si>
  <si>
    <t xml:space="preserve">6) Controllare che il riepilogo della tabella automatica sia corretto. </t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</si>
  <si>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</si>
  <si>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</si>
  <si>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</si>
  <si>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</si>
  <si>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Documenti utili alla compilazione:</t>
  </si>
  <si>
    <t>Inserire link al bando emanato dallo Spoke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</si>
  <si>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</si>
  <si>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</si>
  <si>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</si>
  <si>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</si>
  <si>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</si>
  <si>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</si>
  <si>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</si>
  <si>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color rgb="FFC00000"/>
        <rFont val="Calibri"/>
        <family val="2"/>
        <scheme val="minor"/>
      </rPr>
      <t>Art. X del Bando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</si>
  <si>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</si>
  <si>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</si>
  <si>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inserire contatto Spoke</t>
    </r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</si>
  <si>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</si>
  <si>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</si>
  <si>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</si>
  <si>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</si>
  <si>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</si>
  <si>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n. XX - Ente Spoke</t>
  </si>
  <si>
    <t>Riportare numero e tematica dello Spoke di riferimento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</si>
  <si>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</si>
  <si>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</si>
  <si>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</si>
  <si>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</si>
  <si>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</si>
  <si>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</si>
  <si>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</si>
  <si>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</si>
  <si>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</si>
  <si>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</si>
  <si>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</si>
  <si>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</si>
  <si>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</si>
  <si>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</si>
  <si>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</si>
  <si>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</si>
  <si>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</si>
  <si>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</si>
  <si>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</si>
  <si>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</si>
  <si>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</si>
  <si>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</si>
  <si>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</si>
  <si>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</si>
  <si>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</si>
  <si>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</si>
  <si>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</si>
  <si>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</si>
  <si>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</si>
  <si>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</si>
  <si>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</si>
  <si>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</si>
  <si>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</si>
  <si>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</si>
  <si>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</si>
  <si>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</si>
  <si>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</si>
  <si>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</si>
  <si>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</si>
  <si>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</si>
  <si>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</si>
  <si>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</si>
  <si>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</si>
  <si>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</si>
  <si>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</si>
  <si>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</si>
  <si>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</si>
  <si>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</si>
  <si>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</si>
  <si>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</si>
  <si>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</si>
  <si>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</si>
  <si>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</si>
  <si>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</si>
  <si>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</si>
  <si>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</si>
  <si>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</si>
  <si>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</si>
  <si>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</si>
  <si>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</si>
  <si>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</si>
  <si>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</si>
  <si>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</si>
  <si>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</si>
  <si>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</si>
  <si>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 xml:space="preserve">% agevolazioni localizzate nelle Regioni del Mezzogiorno 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</si>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</sst>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6">
    <font>
      <sz val="12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0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5" fillId="0" borderId="0" xfId="5" applyFont="1"/>
    <xf numFmtId="0" fontId="25" fillId="0" borderId="0" xfId="5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vertical="center"/>
    </xf>
    <xf numFmtId="0" fontId="25" fillId="0" borderId="0" xfId="5" applyFont="1" applyAlignment="1">
      <alignment horizontal="center" vertical="center"/>
    </xf>
    <xf numFmtId="43" fontId="25" fillId="0" borderId="0" xfId="5" applyNumberFormat="1" applyFont="1"/>
    <xf numFmtId="0" fontId="28" fillId="0" borderId="12" xfId="5" applyFont="1" applyBorder="1" applyAlignment="1">
      <alignment vertical="center" wrapText="1"/>
    </xf>
    <xf numFmtId="43" fontId="28" fillId="0" borderId="13" xfId="7" applyFont="1" applyFill="1" applyBorder="1" applyAlignment="1" applyProtection="1">
      <alignment horizontal="center" vertical="center" wrapText="1"/>
    </xf>
    <xf numFmtId="168" fontId="25" fillId="0" borderId="0" xfId="5" applyNumberFormat="1" applyFont="1"/>
    <xf numFmtId="9" fontId="28" fillId="0" borderId="13" xfId="2" applyFont="1" applyFill="1" applyBorder="1" applyAlignment="1" applyProtection="1">
      <alignment horizontal="center" vertical="center" wrapText="1"/>
    </xf>
    <xf numFmtId="0" fontId="25" fillId="0" borderId="0" xfId="5" applyFont="1" applyAlignment="1">
      <alignment horizontal="left" wrapText="1"/>
    </xf>
    <xf numFmtId="0" fontId="23" fillId="20" borderId="11" xfId="5" applyFont="1" applyFill="1" applyBorder="1" applyAlignment="1">
      <alignment horizontal="center" vertical="center" wrapText="1"/>
    </xf>
    <xf numFmtId="0" fontId="23" fillId="19" borderId="4" xfId="0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49" fontId="26" fillId="20" borderId="4" xfId="5" applyNumberFormat="1" applyFont="1" applyFill="1" applyBorder="1" applyAlignment="1">
      <alignment horizontal="center" vertical="center" wrapText="1"/>
    </xf>
    <xf numFmtId="0" fontId="25" fillId="0" borderId="4" xfId="5" applyFont="1" applyBorder="1" applyAlignment="1">
      <alignment wrapText="1"/>
    </xf>
    <xf numFmtId="49" fontId="25" fillId="0" borderId="4" xfId="5" applyNumberFormat="1" applyFont="1" applyBorder="1" applyAlignment="1">
      <alignment horizontal="left" wrapText="1"/>
    </xf>
    <xf numFmtId="167" fontId="25" fillId="0" borderId="4" xfId="6" applyNumberFormat="1" applyFont="1" applyBorder="1" applyAlignment="1">
      <alignment horizontal="center"/>
    </xf>
    <xf numFmtId="9" fontId="25" fillId="0" borderId="4" xfId="2" applyFont="1" applyBorder="1" applyAlignment="1">
      <alignment horizontal="center"/>
    </xf>
    <xf numFmtId="167" fontId="23" fillId="19" borderId="4" xfId="0" applyNumberFormat="1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7" fillId="20" borderId="10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0" borderId="0" xfId="0" applyFont="1" applyFill="1" applyAlignment="1">
      <alignment horizontal="center" wrapText="1"/>
    </xf>
    <xf numFmtId="0" fontId="18" fillId="23" borderId="14" xfId="0" applyFont="1" applyFill="1" applyBorder="1" applyAlignment="1">
      <alignment horizontal="center" wrapText="1"/>
    </xf>
    <xf numFmtId="0" fontId="18" fillId="24" borderId="14" xfId="0" applyFont="1" applyFill="1" applyBorder="1" applyAlignment="1">
      <alignment horizontal="center" wrapText="1"/>
    </xf>
    <xf numFmtId="0" fontId="18" fillId="24" borderId="15" xfId="0" applyFont="1" applyFill="1" applyBorder="1" applyAlignment="1">
      <alignment horizontal="center" wrapText="1"/>
    </xf>
    <xf numFmtId="9" fontId="2" fillId="0" borderId="14" xfId="2" applyFont="1" applyBorder="1" applyAlignment="1">
      <alignment horizontal="center"/>
    </xf>
    <xf numFmtId="9" fontId="2" fillId="0" borderId="16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2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6" xfId="0" applyNumberFormat="1" applyFont="1" applyBorder="1"/>
    <xf numFmtId="9" fontId="2" fillId="0" borderId="17" xfId="2" applyFon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9" fontId="2" fillId="0" borderId="0" xfId="2" applyFont="1" applyFill="1" applyBorder="1" applyAlignment="1">
      <alignment horizontal="center"/>
    </xf>
    <xf numFmtId="2" fontId="23" fillId="19" borderId="4" xfId="0" applyNumberFormat="1" applyFont="1" applyFill="1" applyBorder="1" applyAlignment="1">
      <alignment horizontal="center" vertical="center" wrapText="1"/>
    </xf>
    <xf numFmtId="2" fontId="25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33" fillId="3" borderId="0" xfId="0" applyFont="1" applyFill="1" applyAlignment="1">
      <alignment horizontal="left"/>
    </xf>
    <xf numFmtId="0" fontId="16" fillId="3" borderId="0" xfId="3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9" fontId="23" fillId="19" borderId="4" xfId="2" applyFont="1" applyFill="1" applyBorder="1" applyAlignment="1">
      <alignment horizontal="center" vertical="center" wrapText="1"/>
    </xf>
    <xf numFmtId="0" fontId="35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35" fillId="0" borderId="0" xfId="0" applyFont="1" applyAlignment="1">
      <alignment horizontal="center" wrapText="1"/>
    </xf>
    <xf numFmtId="0" fontId="23" fillId="22" borderId="27" xfId="5" applyFont="1" applyFill="1" applyBorder="1" applyAlignment="1">
      <alignment horizontal="center" vertical="center" wrapText="1"/>
    </xf>
    <xf numFmtId="0" fontId="23" fillId="22" borderId="28" xfId="5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left" vertical="center"/>
    </xf>
    <xf numFmtId="0" fontId="29" fillId="0" borderId="4" xfId="5" applyFont="1" applyBorder="1" applyAlignment="1">
      <alignment horizontal="left" vertical="center"/>
    </xf>
    <xf numFmtId="0" fontId="29" fillId="0" borderId="4" xfId="5" applyFont="1" applyBorder="1" applyAlignment="1" applyProtection="1">
      <alignment horizontal="left" vertical="center"/>
      <protection locked="0"/>
    </xf>
    <xf numFmtId="0" fontId="24" fillId="21" borderId="4" xfId="5" applyFont="1" applyFill="1" applyBorder="1" applyAlignment="1">
      <alignment horizontal="left" vertical="center"/>
    </xf>
    <xf numFmtId="0" fontId="23" fillId="19" borderId="4" xfId="0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  <xf numFmtId="0" fontId="2" fillId="0" borderId="24" xfId="0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167" fontId="2" fillId="0" borderId="0" xfId="2" applyNumberFormat="1" applyFont="1" applyFill="1" applyBorder="1" applyAlignment="1">
      <alignment horizontal="center"/>
    </xf>
    <xf numFmtId="0" fontId="2" fillId="0" borderId="0" xfId="0" applyFont="1"/>
    <xf numFmtId="167" fontId="1" fillId="0" borderId="14" xfId="2" applyNumberFormat="1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28" zoomScale="90" zoomScaleNormal="90" workbookViewId="0">
      <selection activeCell="A29" sqref="A29:XFD29"/>
    </sheetView>
  </sheetViews>
  <sheetFormatPr defaultRowHeight="15.6"/>
  <cols>
    <col min="2" max="2" width="130.625" style="115" customWidth="1"/>
    <col min="3" max="4" width="9.375" style="115" customWidth="1"/>
    <col min="5" max="5" width="19.25" style="115" customWidth="1"/>
    <col min="6" max="8" width="9.375" style="115" customWidth="1"/>
    <col min="9" max="12" width="9.375" customWidth="1"/>
  </cols>
  <sheetData>
    <row r="1" spans="1:8" ht="34.15" customHeight="1">
      <c r="A1" s="14"/>
      <c r="B1" s="148" t="s">
        <v>0</v>
      </c>
      <c r="C1" s="149"/>
      <c r="E1" s="116"/>
    </row>
    <row r="2" spans="1:8" s="115" customFormat="1" ht="21.6" customHeight="1">
      <c r="A2" s="149"/>
      <c r="B2" s="150" t="s">
        <v>1</v>
      </c>
      <c r="C2" s="149"/>
      <c r="E2" s="147"/>
      <c r="F2" s="145"/>
      <c r="G2" s="145"/>
      <c r="H2" s="145"/>
    </row>
    <row r="3" spans="1:8" s="115" customFormat="1">
      <c r="A3" s="149"/>
      <c r="B3" s="151" t="s">
        <v>2</v>
      </c>
      <c r="C3" s="149"/>
      <c r="E3" s="146"/>
      <c r="F3" s="126"/>
      <c r="G3" s="126"/>
      <c r="H3" s="126"/>
    </row>
    <row r="4" spans="1:8" s="115" customFormat="1">
      <c r="A4" s="149"/>
      <c r="B4" s="151"/>
      <c r="C4" s="149"/>
      <c r="E4" s="146"/>
      <c r="F4" s="126"/>
      <c r="G4" s="126"/>
      <c r="H4" s="126"/>
    </row>
    <row r="5" spans="1:8" s="115" customFormat="1">
      <c r="A5" s="149"/>
      <c r="B5" s="148" t="s">
        <v>3</v>
      </c>
      <c r="C5" s="149"/>
      <c r="E5" s="146"/>
      <c r="F5" s="126"/>
      <c r="G5" s="126"/>
      <c r="H5" s="126"/>
    </row>
    <row r="6" spans="1:8" s="115" customFormat="1">
      <c r="A6" s="149"/>
      <c r="B6" s="152" t="s">
        <v>4</v>
      </c>
      <c r="C6" s="149"/>
    </row>
    <row r="7" spans="1:8" s="115" customFormat="1">
      <c r="A7" s="149"/>
      <c r="B7" s="151" t="s">
        <v>5</v>
      </c>
      <c r="C7" s="149"/>
    </row>
    <row r="8" spans="1:8" s="115" customFormat="1">
      <c r="A8" s="149"/>
      <c r="B8" s="155" t="s">
        <v>6</v>
      </c>
      <c r="C8" s="149"/>
    </row>
    <row r="9" spans="1:8" s="115" customFormat="1" ht="31.15">
      <c r="A9" s="149"/>
      <c r="B9" s="152" t="s">
        <v>7</v>
      </c>
      <c r="C9" s="149"/>
    </row>
    <row r="10" spans="1:8" s="115" customFormat="1">
      <c r="A10" s="149"/>
      <c r="B10" s="152" t="s">
        <v>8</v>
      </c>
      <c r="C10" s="149"/>
    </row>
    <row r="11" spans="1:8" s="115" customFormat="1">
      <c r="A11" s="149"/>
      <c r="B11" s="151" t="s">
        <v>9</v>
      </c>
      <c r="C11" s="149"/>
    </row>
    <row r="12" spans="1:8" s="115" customFormat="1">
      <c r="A12" s="149"/>
      <c r="B12" s="151"/>
      <c r="C12" s="149"/>
    </row>
    <row r="13" spans="1:8" s="115" customFormat="1">
      <c r="A13" s="149"/>
      <c r="B13" s="148" t="s">
        <v>10</v>
      </c>
      <c r="C13" s="149"/>
    </row>
    <row r="14" spans="1:8" s="115" customFormat="1">
      <c r="A14" s="149"/>
      <c r="B14" s="151" t="s">
        <v>11</v>
      </c>
      <c r="C14" s="149"/>
    </row>
    <row r="15" spans="1:8" s="115" customFormat="1">
      <c r="A15" s="149"/>
      <c r="B15" s="151" t="s">
        <v>12</v>
      </c>
      <c r="C15" s="149"/>
    </row>
    <row r="16" spans="1:8" s="115" customFormat="1">
      <c r="A16" s="149"/>
      <c r="B16" s="151" t="s">
        <v>13</v>
      </c>
      <c r="C16" s="149"/>
    </row>
    <row r="17" spans="1:3" s="115" customFormat="1">
      <c r="A17" s="149"/>
      <c r="C17" s="149"/>
    </row>
    <row r="18" spans="1:3" s="115" customFormat="1">
      <c r="A18" s="149"/>
      <c r="B18" s="148" t="s">
        <v>14</v>
      </c>
      <c r="C18" s="149"/>
    </row>
    <row r="19" spans="1:3" s="115" customFormat="1">
      <c r="A19" s="149"/>
      <c r="B19" s="153" t="s">
        <v>15</v>
      </c>
      <c r="C19" s="149"/>
    </row>
    <row r="20" spans="1:3" s="115" customFormat="1">
      <c r="A20" s="149"/>
      <c r="B20" s="154" t="s">
        <v>16</v>
      </c>
      <c r="C20" s="149"/>
    </row>
    <row r="21" spans="1:3" s="115" customFormat="1">
      <c r="A21" s="149"/>
      <c r="B21" s="154" t="s">
        <v>17</v>
      </c>
      <c r="C21" s="149"/>
    </row>
    <row r="22" spans="1:3" s="115" customFormat="1">
      <c r="A22" s="149"/>
      <c r="B22" s="151"/>
      <c r="C22" s="149"/>
    </row>
    <row r="23" spans="1:3">
      <c r="A23" s="14"/>
      <c r="B23" s="148" t="s">
        <v>18</v>
      </c>
      <c r="C23" s="149"/>
    </row>
    <row r="24" spans="1:3">
      <c r="A24" s="14"/>
      <c r="B24" s="148" t="s">
        <v>19</v>
      </c>
      <c r="C24" s="149"/>
    </row>
    <row r="25" spans="1:3">
      <c r="A25" s="14"/>
      <c r="B25" s="148" t="s">
        <v>20</v>
      </c>
      <c r="C25" s="149"/>
    </row>
    <row r="26" spans="1:3">
      <c r="A26" s="14"/>
      <c r="B26" s="148" t="s">
        <v>21</v>
      </c>
      <c r="C26" s="149"/>
    </row>
    <row r="27" spans="1:3">
      <c r="A27" s="14"/>
      <c r="B27" s="83" t="s">
        <v>22</v>
      </c>
      <c r="C27" s="149"/>
    </row>
    <row r="28" spans="1:3" ht="334.15" customHeight="1">
      <c r="A28" s="14"/>
      <c r="B28" s="151"/>
      <c r="C28" s="149"/>
    </row>
    <row r="29" spans="1:3">
      <c r="A29" s="14"/>
      <c r="B29" s="151" t="s">
        <v>23</v>
      </c>
      <c r="C29" s="149"/>
    </row>
    <row r="30" spans="1:3">
      <c r="A30" s="14"/>
      <c r="B30" s="148" t="s">
        <v>24</v>
      </c>
      <c r="C30" s="149"/>
    </row>
    <row r="31" spans="1:3">
      <c r="A31" s="14"/>
      <c r="B31" s="151" t="s">
        <v>25</v>
      </c>
      <c r="C31" s="149"/>
    </row>
    <row r="32" spans="1:3">
      <c r="B32" s="116"/>
      <c r="C32" s="149"/>
    </row>
    <row r="33" spans="1:3">
      <c r="A33" s="14"/>
      <c r="B33" s="148" t="s">
        <v>26</v>
      </c>
      <c r="C33" s="149"/>
    </row>
    <row r="34" spans="1:3">
      <c r="A34" s="14"/>
      <c r="B34" s="151"/>
      <c r="C34" s="149"/>
    </row>
    <row r="35" spans="1:3">
      <c r="B35" s="116"/>
    </row>
    <row r="36" spans="1:3">
      <c r="B36" s="116"/>
    </row>
    <row r="37" spans="1:3">
      <c r="B37" s="116"/>
    </row>
    <row r="38" spans="1:3">
      <c r="B38" s="116"/>
    </row>
    <row r="39" spans="1:3">
      <c r="B39" s="116"/>
    </row>
    <row r="40" spans="1:3">
      <c r="B40" s="116"/>
    </row>
  </sheetData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6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76" t="s">
        <v>112</v>
      </c>
      <c r="E2" s="176"/>
      <c r="F2" s="175" t="s">
        <v>177</v>
      </c>
      <c r="G2" s="175"/>
    </row>
    <row r="3" spans="2:10">
      <c r="C3" s="76" t="s">
        <v>111</v>
      </c>
      <c r="D3" s="75" t="s">
        <v>116</v>
      </c>
      <c r="E3" s="65" t="s">
        <v>125</v>
      </c>
      <c r="F3" s="66" t="s">
        <v>116</v>
      </c>
      <c r="G3" s="66" t="s">
        <v>125</v>
      </c>
      <c r="H3" s="71" t="s">
        <v>178</v>
      </c>
      <c r="I3" s="72" t="s">
        <v>179</v>
      </c>
      <c r="J3" s="74" t="s">
        <v>180</v>
      </c>
    </row>
    <row r="4" spans="2:10">
      <c r="B4" s="48" t="s">
        <v>181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182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183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184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185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186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187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188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189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190</v>
      </c>
    </row>
    <row r="31" spans="2:20" ht="94.9">
      <c r="C31" s="80" t="s">
        <v>148</v>
      </c>
      <c r="D31" s="80" t="s">
        <v>149</v>
      </c>
      <c r="E31" s="80" t="s">
        <v>150</v>
      </c>
      <c r="F31" s="80" t="s">
        <v>151</v>
      </c>
      <c r="G31" s="80" t="s">
        <v>152</v>
      </c>
      <c r="H31" s="80" t="s">
        <v>153</v>
      </c>
      <c r="I31" s="80" t="s">
        <v>154</v>
      </c>
      <c r="J31" s="80" t="s">
        <v>155</v>
      </c>
      <c r="L31" s="80" t="s">
        <v>148</v>
      </c>
      <c r="M31" s="80" t="s">
        <v>149</v>
      </c>
      <c r="N31" s="80" t="s">
        <v>150</v>
      </c>
      <c r="O31" s="80" t="s">
        <v>151</v>
      </c>
      <c r="P31" s="80" t="s">
        <v>152</v>
      </c>
      <c r="Q31" s="80" t="s">
        <v>153</v>
      </c>
      <c r="R31" s="80" t="s">
        <v>154</v>
      </c>
      <c r="S31" s="80" t="s">
        <v>155</v>
      </c>
    </row>
    <row r="32" spans="2:20">
      <c r="B32" s="20" t="s">
        <v>131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132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133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134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135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136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137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138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139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140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141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169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170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142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143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112</v>
      </c>
    </row>
    <row r="51" spans="2:11">
      <c r="B51" s="20" t="s">
        <v>131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132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133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134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135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136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137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138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139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140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141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169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170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142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143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4.9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148</v>
      </c>
      <c r="M66" s="80" t="s">
        <v>149</v>
      </c>
      <c r="N66" s="80" t="s">
        <v>150</v>
      </c>
      <c r="O66" s="80" t="s">
        <v>151</v>
      </c>
      <c r="P66" s="80" t="s">
        <v>152</v>
      </c>
      <c r="Q66" s="80" t="s">
        <v>153</v>
      </c>
      <c r="R66" s="80" t="s">
        <v>154</v>
      </c>
      <c r="S66" s="80" t="s">
        <v>155</v>
      </c>
    </row>
    <row r="67" spans="2:20">
      <c r="B67" s="20" t="s">
        <v>131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132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133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134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135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136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137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138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139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140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141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169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170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142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143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4.9">
      <c r="B88" s="83" t="s">
        <v>191</v>
      </c>
      <c r="L88" s="80" t="s">
        <v>148</v>
      </c>
      <c r="M88" s="80" t="s">
        <v>149</v>
      </c>
      <c r="N88" s="80" t="s">
        <v>150</v>
      </c>
      <c r="O88" s="80" t="s">
        <v>151</v>
      </c>
      <c r="P88" s="80" t="s">
        <v>152</v>
      </c>
      <c r="Q88" s="80" t="s">
        <v>153</v>
      </c>
      <c r="R88" s="80" t="s">
        <v>154</v>
      </c>
      <c r="S88" s="80" t="s">
        <v>155</v>
      </c>
    </row>
    <row r="89" spans="2:20">
      <c r="B89" s="20" t="s">
        <v>131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132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133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134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135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136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137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138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139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140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141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169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170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142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143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179</v>
      </c>
    </row>
    <row r="112" spans="2:20" ht="94.9">
      <c r="C112" s="80" t="s">
        <v>148</v>
      </c>
      <c r="D112" s="80" t="s">
        <v>149</v>
      </c>
      <c r="E112" s="80" t="s">
        <v>150</v>
      </c>
      <c r="F112" s="80" t="s">
        <v>151</v>
      </c>
      <c r="G112" s="80" t="s">
        <v>152</v>
      </c>
      <c r="H112" s="80" t="s">
        <v>153</v>
      </c>
      <c r="I112" s="80" t="s">
        <v>154</v>
      </c>
      <c r="J112" s="80" t="s">
        <v>155</v>
      </c>
      <c r="L112" s="80" t="s">
        <v>148</v>
      </c>
      <c r="M112" s="80" t="s">
        <v>149</v>
      </c>
      <c r="N112" s="80" t="s">
        <v>150</v>
      </c>
      <c r="O112" s="80" t="s">
        <v>151</v>
      </c>
      <c r="P112" s="80" t="s">
        <v>152</v>
      </c>
      <c r="Q112" s="80" t="s">
        <v>153</v>
      </c>
      <c r="R112" s="80" t="s">
        <v>154</v>
      </c>
      <c r="S112" s="80" t="s">
        <v>155</v>
      </c>
    </row>
    <row r="113" spans="2:20">
      <c r="B113" s="20" t="s">
        <v>131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132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133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134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135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136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137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138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139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140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141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169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170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142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143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AM9" activePane="bottomRight" state="frozen"/>
      <selection pane="bottomRight" activeCell="AN8" sqref="AN8"/>
      <selection pane="bottomLeft" activeCell="AF44" sqref="AF44"/>
      <selection pane="topRight" activeCell="AF44" sqref="AF44"/>
    </sheetView>
  </sheetViews>
  <sheetFormatPr defaultColWidth="7.875" defaultRowHeight="14.45"/>
  <cols>
    <col min="1" max="1" width="40.875" style="92" bestFit="1" customWidth="1"/>
    <col min="2" max="2" width="27.75" style="92" customWidth="1"/>
    <col min="3" max="3" width="27.75" style="102" customWidth="1"/>
    <col min="4" max="29" width="20.375" style="92" customWidth="1"/>
    <col min="30" max="31" width="23.125" style="92" customWidth="1"/>
    <col min="32" max="32" width="21.75" style="92" customWidth="1"/>
    <col min="33" max="34" width="22.25" style="92" customWidth="1"/>
    <col min="35" max="35" width="20.25" style="92" bestFit="1" customWidth="1"/>
    <col min="36" max="38" width="19.625" style="92" customWidth="1"/>
    <col min="39" max="39" width="63.125" style="92" customWidth="1"/>
    <col min="40" max="40" width="19.625" style="92" customWidth="1"/>
    <col min="41" max="16384" width="7.875" style="92"/>
  </cols>
  <sheetData>
    <row r="1" spans="1:54" customFormat="1" ht="15.6">
      <c r="A1" s="164" t="s">
        <v>27</v>
      </c>
      <c r="B1" s="164"/>
      <c r="C1" s="164"/>
      <c r="D1" s="164"/>
      <c r="E1" s="164"/>
      <c r="F1" s="164"/>
      <c r="G1" s="164"/>
      <c r="H1" s="164"/>
    </row>
    <row r="2" spans="1:54" customFormat="1" ht="15.6">
      <c r="A2" s="165" t="s">
        <v>28</v>
      </c>
      <c r="B2" s="165"/>
      <c r="C2" s="165"/>
      <c r="D2" s="166" t="s">
        <v>29</v>
      </c>
      <c r="E2" s="166"/>
      <c r="F2" s="166"/>
      <c r="G2" s="166"/>
      <c r="H2" s="166"/>
    </row>
    <row r="3" spans="1:54" customFormat="1" ht="15.6">
      <c r="A3" s="165" t="s">
        <v>30</v>
      </c>
      <c r="B3" s="165"/>
      <c r="C3" s="165"/>
      <c r="D3" s="166" t="s">
        <v>31</v>
      </c>
      <c r="E3" s="166"/>
      <c r="F3" s="166"/>
      <c r="G3" s="166"/>
      <c r="H3" s="166"/>
    </row>
    <row r="4" spans="1:54" customFormat="1" ht="15.6">
      <c r="A4" s="167" t="s">
        <v>32</v>
      </c>
      <c r="B4" s="167"/>
      <c r="C4" s="167"/>
      <c r="D4" s="166" t="s">
        <v>33</v>
      </c>
      <c r="E4" s="166"/>
      <c r="F4" s="166"/>
      <c r="G4" s="166"/>
      <c r="H4" s="166"/>
    </row>
    <row r="5" spans="1:54" customFormat="1" ht="15.6">
      <c r="A5" s="114"/>
      <c r="B5" s="114"/>
      <c r="C5" s="114"/>
      <c r="D5" s="114"/>
      <c r="E5" s="114"/>
      <c r="F5" s="114"/>
      <c r="G5" s="114"/>
      <c r="H5" s="114"/>
    </row>
    <row r="6" spans="1:54">
      <c r="A6" s="93"/>
      <c r="B6" s="93"/>
      <c r="C6" s="94"/>
    </row>
    <row r="7" spans="1:54" s="95" customFormat="1" ht="74.650000000000006" customHeight="1">
      <c r="A7" s="168" t="s">
        <v>34</v>
      </c>
      <c r="B7" s="168" t="s">
        <v>35</v>
      </c>
      <c r="C7" s="168" t="s">
        <v>36</v>
      </c>
      <c r="D7" s="170" t="s">
        <v>37</v>
      </c>
      <c r="E7" s="170"/>
      <c r="F7" s="170"/>
      <c r="G7" s="170"/>
      <c r="H7" s="170"/>
      <c r="I7" s="170"/>
      <c r="J7" s="170" t="s">
        <v>38</v>
      </c>
      <c r="K7" s="170"/>
      <c r="L7" s="170"/>
      <c r="M7" s="170"/>
      <c r="N7" s="170"/>
      <c r="O7" s="170"/>
      <c r="P7" s="170"/>
      <c r="Q7" s="170" t="s">
        <v>39</v>
      </c>
      <c r="R7" s="170"/>
      <c r="S7" s="170"/>
      <c r="T7" s="170"/>
      <c r="U7" s="170"/>
      <c r="V7" s="170"/>
      <c r="W7" s="170"/>
      <c r="X7" s="170" t="s">
        <v>40</v>
      </c>
      <c r="Y7" s="170"/>
      <c r="Z7" s="170"/>
      <c r="AA7" s="170"/>
      <c r="AB7" s="170"/>
      <c r="AC7" s="170"/>
      <c r="AD7" s="169" t="s">
        <v>41</v>
      </c>
      <c r="AE7" s="169"/>
      <c r="AF7" s="169"/>
      <c r="AG7" s="169"/>
      <c r="AH7" s="169"/>
      <c r="AI7" s="169"/>
      <c r="AJ7" s="162"/>
      <c r="AK7" s="163"/>
      <c r="AL7" s="163"/>
      <c r="AM7" s="163"/>
      <c r="AN7" s="163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</row>
    <row r="8" spans="1:54" ht="88.9" customHeight="1">
      <c r="A8" s="168"/>
      <c r="B8" s="168"/>
      <c r="C8" s="168"/>
      <c r="D8" s="105" t="s">
        <v>42</v>
      </c>
      <c r="E8" s="106" t="s">
        <v>43</v>
      </c>
      <c r="F8" s="105" t="s">
        <v>44</v>
      </c>
      <c r="G8" s="105" t="s">
        <v>45</v>
      </c>
      <c r="H8" s="105" t="s">
        <v>46</v>
      </c>
      <c r="I8" s="105" t="s">
        <v>47</v>
      </c>
      <c r="J8" s="105" t="s">
        <v>42</v>
      </c>
      <c r="K8" s="106" t="s">
        <v>48</v>
      </c>
      <c r="L8" s="105" t="s">
        <v>44</v>
      </c>
      <c r="M8" s="105" t="s">
        <v>45</v>
      </c>
      <c r="N8" s="105" t="s">
        <v>46</v>
      </c>
      <c r="O8" s="105" t="s">
        <v>47</v>
      </c>
      <c r="P8" s="105" t="s">
        <v>49</v>
      </c>
      <c r="Q8" s="105" t="s">
        <v>42</v>
      </c>
      <c r="R8" s="106" t="s">
        <v>48</v>
      </c>
      <c r="S8" s="105" t="s">
        <v>44</v>
      </c>
      <c r="T8" s="105" t="s">
        <v>45</v>
      </c>
      <c r="U8" s="105" t="s">
        <v>46</v>
      </c>
      <c r="V8" s="105" t="s">
        <v>47</v>
      </c>
      <c r="W8" s="105" t="s">
        <v>50</v>
      </c>
      <c r="X8" s="105" t="s">
        <v>42</v>
      </c>
      <c r="Y8" s="106" t="s">
        <v>43</v>
      </c>
      <c r="Z8" s="105" t="s">
        <v>44</v>
      </c>
      <c r="AA8" s="105" t="s">
        <v>45</v>
      </c>
      <c r="AB8" s="105" t="s">
        <v>46</v>
      </c>
      <c r="AC8" s="105" t="s">
        <v>47</v>
      </c>
      <c r="AD8" s="112" t="s">
        <v>51</v>
      </c>
      <c r="AE8" s="112" t="s">
        <v>52</v>
      </c>
      <c r="AF8" s="112" t="s">
        <v>44</v>
      </c>
      <c r="AG8" s="112" t="s">
        <v>45</v>
      </c>
      <c r="AH8" s="112" t="s">
        <v>46</v>
      </c>
      <c r="AI8" s="112" t="s">
        <v>47</v>
      </c>
      <c r="AJ8" s="112" t="s">
        <v>53</v>
      </c>
      <c r="AK8" s="157" t="s">
        <v>54</v>
      </c>
      <c r="AL8" s="157" t="s">
        <v>55</v>
      </c>
      <c r="AM8" s="157" t="s">
        <v>56</v>
      </c>
      <c r="AN8" s="157" t="s">
        <v>57</v>
      </c>
    </row>
    <row r="9" spans="1:54" ht="28.9">
      <c r="A9" s="107" t="s">
        <v>58</v>
      </c>
      <c r="B9" s="107" t="s">
        <v>58</v>
      </c>
      <c r="C9" s="108" t="s">
        <v>59</v>
      </c>
      <c r="D9" s="109">
        <v>0</v>
      </c>
      <c r="E9" s="110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10">
        <v>0</v>
      </c>
      <c r="L9" s="109">
        <v>0</v>
      </c>
      <c r="M9" s="109">
        <v>0</v>
      </c>
      <c r="N9" s="109">
        <v>0</v>
      </c>
      <c r="O9" s="109">
        <v>0</v>
      </c>
      <c r="P9" s="109"/>
      <c r="Q9" s="109">
        <v>0</v>
      </c>
      <c r="R9" s="110">
        <v>0</v>
      </c>
      <c r="S9" s="109">
        <v>0</v>
      </c>
      <c r="T9" s="109">
        <v>0</v>
      </c>
      <c r="U9" s="109">
        <v>0</v>
      </c>
      <c r="V9" s="109">
        <v>0</v>
      </c>
      <c r="W9" s="109"/>
      <c r="X9" s="109">
        <v>0</v>
      </c>
      <c r="Y9" s="110">
        <v>0</v>
      </c>
      <c r="Z9" s="109">
        <v>0</v>
      </c>
      <c r="AA9" s="109">
        <v>0</v>
      </c>
      <c r="AB9" s="109">
        <v>0</v>
      </c>
      <c r="AC9" s="109">
        <v>0</v>
      </c>
      <c r="AD9" s="109">
        <f>SUM(X9,Q9,J9,D9)</f>
        <v>0</v>
      </c>
      <c r="AE9" s="109">
        <f>(D9*E9)+(J9*K9)+(Q9*R9)+(X9*Y9)</f>
        <v>0</v>
      </c>
      <c r="AF9" s="109">
        <f>SUM(F9,L9,S9,Z9)</f>
        <v>0</v>
      </c>
      <c r="AG9" s="109">
        <f>SUM(AA9,T9,M9,G9)</f>
        <v>0</v>
      </c>
      <c r="AH9" s="109">
        <f>SUM(AB9,U9,N9,H9)</f>
        <v>0</v>
      </c>
      <c r="AI9" s="109">
        <f>SUM(AC9,V9,O9,I9)</f>
        <v>0</v>
      </c>
      <c r="AJ9" s="141">
        <v>0</v>
      </c>
      <c r="AK9" s="141">
        <v>0</v>
      </c>
      <c r="AL9" s="141">
        <v>0</v>
      </c>
      <c r="AM9" s="141">
        <v>0</v>
      </c>
      <c r="AN9" s="110">
        <v>0</v>
      </c>
    </row>
    <row r="10" spans="1:54" ht="28.9">
      <c r="A10" s="107" t="s">
        <v>60</v>
      </c>
      <c r="B10" s="107" t="s">
        <v>60</v>
      </c>
      <c r="C10" s="108" t="s">
        <v>59</v>
      </c>
      <c r="D10" s="109">
        <v>0</v>
      </c>
      <c r="E10" s="110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10">
        <v>0</v>
      </c>
      <c r="L10" s="109">
        <v>0</v>
      </c>
      <c r="M10" s="109">
        <v>0</v>
      </c>
      <c r="N10" s="109">
        <v>0</v>
      </c>
      <c r="O10" s="109">
        <v>0</v>
      </c>
      <c r="P10" s="109"/>
      <c r="Q10" s="109">
        <v>0</v>
      </c>
      <c r="R10" s="110">
        <v>0</v>
      </c>
      <c r="S10" s="109">
        <v>0</v>
      </c>
      <c r="T10" s="109">
        <v>0</v>
      </c>
      <c r="U10" s="109">
        <v>0</v>
      </c>
      <c r="V10" s="109">
        <v>0</v>
      </c>
      <c r="W10" s="109"/>
      <c r="X10" s="109">
        <v>0</v>
      </c>
      <c r="Y10" s="110">
        <v>0</v>
      </c>
      <c r="Z10" s="109">
        <v>0</v>
      </c>
      <c r="AA10" s="109">
        <v>0</v>
      </c>
      <c r="AB10" s="109">
        <v>0</v>
      </c>
      <c r="AC10" s="109">
        <v>0</v>
      </c>
      <c r="AD10" s="109">
        <f t="shared" ref="AD10:AD11" si="0">SUM(X10,Q10,J10,D10)</f>
        <v>0</v>
      </c>
      <c r="AE10" s="109">
        <f t="shared" ref="AE10:AE11" si="1">(D10*E10)+(J10*K10)+(Q10*R10)+(X10*Y10)</f>
        <v>0</v>
      </c>
      <c r="AF10" s="109">
        <f t="shared" ref="AF10:AF11" si="2">SUM(F10,L10,S10,Z10)</f>
        <v>0</v>
      </c>
      <c r="AG10" s="109">
        <f t="shared" ref="AG10:AG11" si="3">SUM(AA10,T10,M10,G10)</f>
        <v>0</v>
      </c>
      <c r="AH10" s="109">
        <f t="shared" ref="AH10:AH11" si="4">SUM(AB10,U10,N10,H10)</f>
        <v>0</v>
      </c>
      <c r="AI10" s="109">
        <f>SUM(AC10,V10,O10,I10)</f>
        <v>0</v>
      </c>
      <c r="AJ10" s="141">
        <v>0</v>
      </c>
      <c r="AK10" s="141">
        <v>0</v>
      </c>
      <c r="AL10" s="141">
        <v>0</v>
      </c>
      <c r="AM10" s="141">
        <v>0</v>
      </c>
      <c r="AN10" s="110">
        <v>0</v>
      </c>
    </row>
    <row r="11" spans="1:54" ht="28.9">
      <c r="A11" s="107" t="s">
        <v>61</v>
      </c>
      <c r="B11" s="107" t="s">
        <v>61</v>
      </c>
      <c r="C11" s="108" t="s">
        <v>59</v>
      </c>
      <c r="D11" s="109">
        <v>0</v>
      </c>
      <c r="E11" s="110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10">
        <v>0</v>
      </c>
      <c r="L11" s="109">
        <v>0</v>
      </c>
      <c r="M11" s="109">
        <v>0</v>
      </c>
      <c r="N11" s="109">
        <v>0</v>
      </c>
      <c r="O11" s="109">
        <v>0</v>
      </c>
      <c r="P11" s="109"/>
      <c r="Q11" s="109">
        <v>0</v>
      </c>
      <c r="R11" s="110">
        <v>0</v>
      </c>
      <c r="S11" s="109">
        <v>0</v>
      </c>
      <c r="T11" s="109">
        <v>0</v>
      </c>
      <c r="U11" s="109">
        <v>0</v>
      </c>
      <c r="V11" s="109">
        <v>0</v>
      </c>
      <c r="W11" s="109"/>
      <c r="X11" s="109">
        <v>0</v>
      </c>
      <c r="Y11" s="110">
        <v>0</v>
      </c>
      <c r="Z11" s="109">
        <v>0</v>
      </c>
      <c r="AA11" s="109">
        <v>0</v>
      </c>
      <c r="AB11" s="109">
        <v>0</v>
      </c>
      <c r="AC11" s="109">
        <v>0</v>
      </c>
      <c r="AD11" s="109">
        <f t="shared" si="0"/>
        <v>0</v>
      </c>
      <c r="AE11" s="109">
        <f t="shared" si="1"/>
        <v>0</v>
      </c>
      <c r="AF11" s="109">
        <f t="shared" si="2"/>
        <v>0</v>
      </c>
      <c r="AG11" s="109">
        <f t="shared" si="3"/>
        <v>0</v>
      </c>
      <c r="AH11" s="109">
        <f t="shared" si="4"/>
        <v>0</v>
      </c>
      <c r="AI11" s="109">
        <f>SUM(AC11,V11,O11,I11)</f>
        <v>0</v>
      </c>
      <c r="AJ11" s="141">
        <v>0</v>
      </c>
      <c r="AK11" s="141">
        <v>0</v>
      </c>
      <c r="AL11" s="141">
        <v>0</v>
      </c>
      <c r="AM11" s="141">
        <v>0</v>
      </c>
      <c r="AN11" s="110">
        <v>0</v>
      </c>
    </row>
    <row r="12" spans="1:54">
      <c r="A12" s="104" t="s">
        <v>41</v>
      </c>
      <c r="B12" s="104"/>
      <c r="C12" s="104"/>
      <c r="D12" s="111">
        <f>SUM(D9:D11)</f>
        <v>0</v>
      </c>
      <c r="E12" s="111"/>
      <c r="F12" s="111"/>
      <c r="G12" s="111"/>
      <c r="H12" s="111"/>
      <c r="I12" s="111"/>
      <c r="J12" s="111">
        <f>SUM(J9:J11)</f>
        <v>0</v>
      </c>
      <c r="K12" s="111"/>
      <c r="L12" s="111"/>
      <c r="M12" s="111"/>
      <c r="N12" s="111"/>
      <c r="O12" s="111"/>
      <c r="P12" s="111"/>
      <c r="Q12" s="111">
        <f>SUM(Q9:Q11)</f>
        <v>0</v>
      </c>
      <c r="R12" s="111"/>
      <c r="S12" s="111"/>
      <c r="T12" s="111"/>
      <c r="U12" s="111"/>
      <c r="V12" s="111"/>
      <c r="W12" s="111"/>
      <c r="X12" s="111">
        <f>SUM(X9:X11)</f>
        <v>0</v>
      </c>
      <c r="Y12" s="111"/>
      <c r="Z12" s="111"/>
      <c r="AA12" s="111"/>
      <c r="AB12" s="111"/>
      <c r="AC12" s="111"/>
      <c r="AD12" s="111">
        <f t="shared" ref="AD12:AI12" si="5">SUM(AD9:AD11)</f>
        <v>0</v>
      </c>
      <c r="AE12" s="111">
        <f t="shared" si="5"/>
        <v>0</v>
      </c>
      <c r="AF12" s="111">
        <f t="shared" si="5"/>
        <v>0</v>
      </c>
      <c r="AG12" s="111">
        <f t="shared" si="5"/>
        <v>0</v>
      </c>
      <c r="AH12" s="111">
        <f t="shared" si="5"/>
        <v>0</v>
      </c>
      <c r="AI12" s="111">
        <f t="shared" si="5"/>
        <v>0</v>
      </c>
      <c r="AJ12" s="140">
        <f t="shared" ref="AJ12:AK12" si="6">SUM(AJ9:AJ11)</f>
        <v>0</v>
      </c>
      <c r="AK12" s="140">
        <f t="shared" si="6"/>
        <v>0</v>
      </c>
      <c r="AL12" s="140">
        <f t="shared" ref="AL12" si="7">SUM(AL9:AL11)</f>
        <v>0</v>
      </c>
      <c r="AM12" s="140">
        <f t="shared" ref="AM12" si="8">SUM(AM9:AM11)</f>
        <v>0</v>
      </c>
      <c r="AN12" s="156">
        <f>AVERAGE(AN9:AN11)</f>
        <v>0</v>
      </c>
    </row>
    <row r="13" spans="1:54" ht="15" thickBot="1">
      <c r="B13" s="96"/>
      <c r="C13" s="94"/>
    </row>
    <row r="14" spans="1:54" ht="15" thickTop="1">
      <c r="A14" s="113" t="s">
        <v>62</v>
      </c>
      <c r="B14" s="103" t="s">
        <v>63</v>
      </c>
      <c r="C14" s="103" t="s">
        <v>64</v>
      </c>
      <c r="AD14" s="97"/>
      <c r="AE14" s="97"/>
      <c r="AF14" s="97"/>
      <c r="AG14" s="97"/>
      <c r="AH14" s="97"/>
      <c r="AI14" s="97"/>
    </row>
    <row r="15" spans="1:54">
      <c r="A15" s="98" t="s">
        <v>65</v>
      </c>
      <c r="B15" s="99">
        <f>AD12</f>
        <v>0</v>
      </c>
      <c r="C15" s="99">
        <f>AE12</f>
        <v>0</v>
      </c>
      <c r="AD15" s="100"/>
      <c r="AE15" s="100"/>
      <c r="AF15" s="100"/>
      <c r="AG15" s="100"/>
      <c r="AH15" s="100"/>
      <c r="AI15" s="100"/>
    </row>
    <row r="16" spans="1:54" ht="43.15">
      <c r="A16" s="98" t="s">
        <v>66</v>
      </c>
      <c r="B16" s="101">
        <v>0</v>
      </c>
      <c r="C16" s="101">
        <v>0</v>
      </c>
    </row>
    <row r="17" spans="1:3">
      <c r="A17" s="98" t="s">
        <v>67</v>
      </c>
      <c r="B17" s="101">
        <v>0</v>
      </c>
      <c r="C17" s="101">
        <v>0</v>
      </c>
    </row>
    <row r="18" spans="1:3">
      <c r="A18" s="98" t="s">
        <v>68</v>
      </c>
      <c r="B18" s="101">
        <v>0</v>
      </c>
      <c r="C18" s="101">
        <v>0</v>
      </c>
    </row>
    <row r="19" spans="1:3">
      <c r="A19" s="98" t="s">
        <v>69</v>
      </c>
      <c r="B19" s="101">
        <v>0</v>
      </c>
      <c r="C19" s="101">
        <v>0</v>
      </c>
    </row>
    <row r="20" spans="1:3">
      <c r="A20" s="98" t="s">
        <v>70</v>
      </c>
      <c r="B20" s="101">
        <v>0</v>
      </c>
      <c r="C20" s="101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2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106.1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1500</v>
      </c>
      <c r="H2" s="179">
        <v>73</v>
      </c>
      <c r="I2" s="179">
        <f>Table14[[#This Row],[Costo standard (€/ora)]]*Table14[[#This Row],['# Mesi persona]]*Table14[[#This Row],[Ore/anno]]/12</f>
        <v>0</v>
      </c>
      <c r="J2" s="180">
        <f>Table14[[#This Row],[Costo Personale (€)]]*0.15</f>
        <v>0</v>
      </c>
      <c r="K2" s="180">
        <f>Table14[[#This Row],[Costo Personale (€)]]+Table14[[#This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Table14[[#This Row],[Costo Totale del Personale (€)]]*(Table14[[#This Row],[% intensità agevolazione]]+Table14[[#This Row],[eventuale maggiorazione % intensità agevolazione]])</f>
        <v>0</v>
      </c>
      <c r="Q2" s="181">
        <f>Table14[[#This Row],[Agevolazione]]*Table14[[#This Row],[% agovolazioni localizzate nelle Regioni del Mezzogiorno]]</f>
        <v>0</v>
      </c>
      <c r="R2" s="181">
        <f>Table14[[#This Row],[Agevolazione]]*Table14[[#This Row],[% agevolazioni in investimenti di cui linea di intervento 022
(minimo 25%)]]</f>
        <v>0</v>
      </c>
      <c r="S2" s="181">
        <f>Table14[[#This Row],[Agevolazione]]*Table14[[#This Row],[% agevolazioni in investimenti di cui linea di intervento 023
(minimo 25%)]]</f>
        <v>0</v>
      </c>
      <c r="T2" s="181">
        <f>Table14[[#This Row],[Agevolazione]]*Table14[[#This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1500</v>
      </c>
      <c r="H3" s="179">
        <v>48</v>
      </c>
      <c r="I3" s="179">
        <f>Table14[[#This Row],[Costo standard (€/ora)]]*Table14[[#This Row],['# Mesi persona]]*Table14[[#This Row],[Ore/anno]]/12</f>
        <v>0</v>
      </c>
      <c r="J3" s="180">
        <f>Table14[[#This Row],[Costo Personale (€)]]*0.15</f>
        <v>0</v>
      </c>
      <c r="K3" s="180">
        <f>Table14[[#This Row],[Costo Personale (€)]]+Table14[[#This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Table14[[#This Row],[Costo Totale del Personale (€)]]*(Table14[[#This Row],[% intensità agevolazione]]+Table14[[#This Row],[eventuale maggiorazione % intensità agevolazione]])</f>
        <v>0</v>
      </c>
      <c r="Q3" s="181">
        <f>Table14[[#This Row],[Agevolazione]]*Table14[[#This Row],[% agovolazioni localizzate nelle Regioni del Mezzogiorno]]</f>
        <v>0</v>
      </c>
      <c r="R3" s="181">
        <f>Table14[[#This Row],[Agevolazione]]*Table14[[#This Row],[% agevolazioni in investimenti di cui linea di intervento 022
(minimo 25%)]]</f>
        <v>0</v>
      </c>
      <c r="S3" s="181">
        <f>Table14[[#This Row],[Agevolazione]]*Table14[[#This Row],[% agevolazioni in investimenti di cui linea di intervento 023
(minimo 25%)]]</f>
        <v>0</v>
      </c>
      <c r="T3" s="181">
        <f>Table14[[#This Row],[Agevolazione]]*Table14[[#This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1500</v>
      </c>
      <c r="H4" s="179">
        <v>31</v>
      </c>
      <c r="I4" s="179">
        <f>Table14[[#This Row],[Costo standard (€/ora)]]*Table14[[#This Row],['# Mesi persona]]*Table14[[#This Row],[Ore/anno]]/12</f>
        <v>0</v>
      </c>
      <c r="J4" s="180">
        <f>Table14[[#This Row],[Costo Personale (€)]]*0.15</f>
        <v>0</v>
      </c>
      <c r="K4" s="180">
        <f>Table14[[#This Row],[Costo Personale (€)]]+Table14[[#This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Table14[[#This Row],[Costo Totale del Personale (€)]]*(Table14[[#This Row],[% intensità agevolazione]]+Table14[[#This Row],[eventuale maggiorazione % intensità agevolazione]])</f>
        <v>0</v>
      </c>
      <c r="Q4" s="181">
        <f>Table14[[#This Row],[Agevolazione]]*Table14[[#This Row],[% agovolazioni localizzate nelle Regioni del Mezzogiorno]]</f>
        <v>0</v>
      </c>
      <c r="R4" s="181">
        <f>Table14[[#This Row],[Agevolazione]]*Table14[[#This Row],[% agevolazioni in investimenti di cui linea di intervento 022
(minimo 25%)]]</f>
        <v>0</v>
      </c>
      <c r="S4" s="181">
        <f>Table14[[#This Row],[Agevolazione]]*Table14[[#This Row],[% agevolazioni in investimenti di cui linea di intervento 023
(minimo 25%)]]</f>
        <v>0</v>
      </c>
      <c r="T4" s="181">
        <f>Table14[[#This Row],[Agevolazione]]*Table14[[#This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2"/>
      <c r="G5" s="178">
        <v>1500</v>
      </c>
      <c r="H5" s="179">
        <v>73</v>
      </c>
      <c r="I5" s="179">
        <f>Table14[[#This Row],[Costo standard (€/ora)]]*Table14[[#This Row],['# Mesi persona]]*Table14[[#This Row],[Ore/anno]]/12</f>
        <v>0</v>
      </c>
      <c r="J5" s="180">
        <f>Table14[[#This Row],[Costo Personale (€)]]*0.15</f>
        <v>0</v>
      </c>
      <c r="K5" s="180">
        <f>Table14[[#This Row],[Costo Personale (€)]]+Table14[[#This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Table14[[#This Row],[Costo Totale del Personale (€)]]*(Table14[[#This Row],[% intensità agevolazione]]+Table14[[#This Row],[eventuale maggiorazione % intensità agevolazione]])</f>
        <v>0</v>
      </c>
      <c r="Q5" s="181">
        <f>Table14[[#This Row],[Agevolazione]]*Table14[[#This Row],[% agovolazioni localizzate nelle Regioni del Mezzogiorno]]</f>
        <v>0</v>
      </c>
      <c r="R5" s="181">
        <f>Table14[[#This Row],[Agevolazione]]*Table14[[#This Row],[% agevolazioni in investimenti di cui linea di intervento 022
(minimo 25%)]]</f>
        <v>0</v>
      </c>
      <c r="S5" s="181">
        <f>Table14[[#This Row],[Agevolazione]]*Table14[[#This Row],[% agevolazioni in investimenti di cui linea di intervento 023
(minimo 25%)]]</f>
        <v>0</v>
      </c>
      <c r="T5" s="181">
        <f>Table14[[#This Row],[Agevolazione]]*Table14[[#This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2"/>
      <c r="G6" s="178">
        <v>1500</v>
      </c>
      <c r="H6" s="179">
        <v>48</v>
      </c>
      <c r="I6" s="179">
        <f>Table14[[#This Row],[Costo standard (€/ora)]]*Table14[[#This Row],['# Mesi persona]]*Table14[[#This Row],[Ore/anno]]/12</f>
        <v>0</v>
      </c>
      <c r="J6" s="180">
        <f>Table14[[#This Row],[Costo Personale (€)]]*0.15</f>
        <v>0</v>
      </c>
      <c r="K6" s="180">
        <f>Table14[[#This Row],[Costo Personale (€)]]+Table14[[#This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Table14[[#This Row],[Costo Totale del Personale (€)]]*(Table14[[#This Row],[% intensità agevolazione]]+Table14[[#This Row],[eventuale maggiorazione % intensità agevolazione]])</f>
        <v>0</v>
      </c>
      <c r="Q6" s="181">
        <f>Table14[[#This Row],[Agevolazione]]*Table14[[#This Row],[% agovolazioni localizzate nelle Regioni del Mezzogiorno]]</f>
        <v>0</v>
      </c>
      <c r="R6" s="181">
        <f>Table14[[#This Row],[Agevolazione]]*Table14[[#This Row],[% agevolazioni in investimenti di cui linea di intervento 022
(minimo 25%)]]</f>
        <v>0</v>
      </c>
      <c r="S6" s="181">
        <f>Table14[[#This Row],[Agevolazione]]*Table14[[#This Row],[% agevolazioni in investimenti di cui linea di intervento 023
(minimo 25%)]]</f>
        <v>0</v>
      </c>
      <c r="T6" s="181">
        <f>Table14[[#This Row],[Agevolazione]]*Table14[[#This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2"/>
      <c r="G7" s="178">
        <v>1500</v>
      </c>
      <c r="H7" s="179">
        <v>31</v>
      </c>
      <c r="I7" s="179">
        <f>Table14[[#This Row],[Costo standard (€/ora)]]*Table14[[#This Row],['# Mesi persona]]*Table14[[#This Row],[Ore/anno]]/12</f>
        <v>0</v>
      </c>
      <c r="J7" s="180">
        <f>Table14[[#This Row],[Costo Personale (€)]]*0.15</f>
        <v>0</v>
      </c>
      <c r="K7" s="180">
        <f>Table14[[#This Row],[Costo Personale (€)]]+Table14[[#This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Table14[[#This Row],[Costo Totale del Personale (€)]]*(Table14[[#This Row],[% intensità agevolazione]]+Table14[[#This Row],[eventuale maggiorazione % intensità agevolazione]])</f>
        <v>0</v>
      </c>
      <c r="Q7" s="181">
        <f>Table14[[#This Row],[Agevolazione]]*Table14[[#This Row],[% agovolazioni localizzate nelle Regioni del Mezzogiorno]]</f>
        <v>0</v>
      </c>
      <c r="R7" s="181">
        <f>Table14[[#This Row],[Agevolazione]]*Table14[[#This Row],[% agevolazioni in investimenti di cui linea di intervento 022
(minimo 25%)]]</f>
        <v>0</v>
      </c>
      <c r="S7" s="181">
        <f>Table14[[#This Row],[Agevolazione]]*Table14[[#This Row],[% agevolazioni in investimenti di cui linea di intervento 023
(minimo 25%)]]</f>
        <v>0</v>
      </c>
      <c r="T7" s="181">
        <f>Table14[[#This Row],[Agevolazione]]*Table14[[#This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2"/>
      <c r="G8" s="178">
        <v>1500</v>
      </c>
      <c r="H8" s="179">
        <v>73</v>
      </c>
      <c r="I8" s="179">
        <f>Table14[[#This Row],[Costo standard (€/ora)]]*Table14[[#This Row],['# Mesi persona]]*Table14[[#This Row],[Ore/anno]]/12</f>
        <v>0</v>
      </c>
      <c r="J8" s="180">
        <f>Table14[[#This Row],[Costo Personale (€)]]*0.15</f>
        <v>0</v>
      </c>
      <c r="K8" s="180">
        <f>Table14[[#This Row],[Costo Personale (€)]]+Table14[[#This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Table14[[#This Row],[Costo Totale del Personale (€)]]*(Table14[[#This Row],[% intensità agevolazione]]+Table14[[#This Row],[eventuale maggiorazione % intensità agevolazione]])</f>
        <v>0</v>
      </c>
      <c r="Q8" s="181">
        <f>Table14[[#This Row],[Agevolazione]]*Table14[[#This Row],[% agovolazioni localizzate nelle Regioni del Mezzogiorno]]</f>
        <v>0</v>
      </c>
      <c r="R8" s="181">
        <f>Table14[[#This Row],[Agevolazione]]*Table14[[#This Row],[% agevolazioni in investimenti di cui linea di intervento 022
(minimo 25%)]]</f>
        <v>0</v>
      </c>
      <c r="S8" s="181">
        <f>Table14[[#This Row],[Agevolazione]]*Table14[[#This Row],[% agevolazioni in investimenti di cui linea di intervento 023
(minimo 25%)]]</f>
        <v>0</v>
      </c>
      <c r="T8" s="181">
        <f>Table14[[#This Row],[Agevolazione]]*Table14[[#This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2"/>
      <c r="G9" s="178">
        <v>1500</v>
      </c>
      <c r="H9" s="179">
        <v>48</v>
      </c>
      <c r="I9" s="179">
        <f>Table14[[#This Row],[Costo standard (€/ora)]]*Table14[[#This Row],['# Mesi persona]]*Table14[[#This Row],[Ore/anno]]/12</f>
        <v>0</v>
      </c>
      <c r="J9" s="180">
        <f>Table14[[#This Row],[Costo Personale (€)]]*0.15</f>
        <v>0</v>
      </c>
      <c r="K9" s="180">
        <f>Table14[[#This Row],[Costo Personale (€)]]+Table14[[#This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Table14[[#This Row],[Costo Totale del Personale (€)]]*(Table14[[#This Row],[% intensità agevolazione]]+Table14[[#This Row],[eventuale maggiorazione % intensità agevolazione]])</f>
        <v>0</v>
      </c>
      <c r="Q9" s="181">
        <f>Table14[[#This Row],[Agevolazione]]*Table14[[#This Row],[% agovolazioni localizzate nelle Regioni del Mezzogiorno]]</f>
        <v>0</v>
      </c>
      <c r="R9" s="181">
        <f>Table14[[#This Row],[Agevolazione]]*Table14[[#This Row],[% agevolazioni in investimenti di cui linea di intervento 022
(minimo 25%)]]</f>
        <v>0</v>
      </c>
      <c r="S9" s="181">
        <f>Table14[[#This Row],[Agevolazione]]*Table14[[#This Row],[% agevolazioni in investimenti di cui linea di intervento 023
(minimo 25%)]]</f>
        <v>0</v>
      </c>
      <c r="T9" s="181">
        <f>Table14[[#This Row],[Agevolazione]]*Table14[[#This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2"/>
      <c r="G10" s="178">
        <v>1500</v>
      </c>
      <c r="H10" s="179">
        <v>31</v>
      </c>
      <c r="I10" s="179">
        <f>Table14[[#This Row],[Costo standard (€/ora)]]*Table14[[#This Row],['# Mesi persona]]*Table14[[#This Row],[Ore/anno]]/12</f>
        <v>0</v>
      </c>
      <c r="J10" s="180">
        <f>Table14[[#This Row],[Costo Personale (€)]]*0.15</f>
        <v>0</v>
      </c>
      <c r="K10" s="180">
        <f>Table14[[#This Row],[Costo Personale (€)]]+Table14[[#This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Table14[[#This Row],[Costo Totale del Personale (€)]]*(Table14[[#This Row],[% intensità agevolazione]]+Table14[[#This Row],[eventuale maggiorazione % intensità agevolazione]])</f>
        <v>0</v>
      </c>
      <c r="Q10" s="181">
        <f>Table14[[#This Row],[Agevolazione]]*Table14[[#This Row],[% agovolazioni localizzate nelle Regioni del Mezzogiorno]]</f>
        <v>0</v>
      </c>
      <c r="R10" s="181">
        <f>Table14[[#This Row],[Agevolazione]]*Table14[[#This Row],[% agevolazioni in investimenti di cui linea di intervento 022
(minimo 25%)]]</f>
        <v>0</v>
      </c>
      <c r="S10" s="181">
        <f>Table14[[#This Row],[Agevolazione]]*Table14[[#This Row],[% agevolazioni in investimenti di cui linea di intervento 023
(minimo 25%)]]</f>
        <v>0</v>
      </c>
      <c r="T10" s="181">
        <f>Table14[[#This Row],[Agevolazione]]*Table14[[#This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2"/>
      <c r="G11" s="178">
        <v>1500</v>
      </c>
      <c r="H11" s="179">
        <v>73</v>
      </c>
      <c r="I11" s="179">
        <f>Table14[[#This Row],[Costo standard (€/ora)]]*Table14[[#This Row],['# Mesi persona]]*Table14[[#This Row],[Ore/anno]]/12</f>
        <v>0</v>
      </c>
      <c r="J11" s="180">
        <f>Table14[[#This Row],[Costo Personale (€)]]*0.15</f>
        <v>0</v>
      </c>
      <c r="K11" s="180">
        <f>Table14[[#This Row],[Costo Personale (€)]]+Table14[[#This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Table14[[#This Row],[Costo Totale del Personale (€)]]*(Table14[[#This Row],[% intensità agevolazione]]+Table14[[#This Row],[eventuale maggiorazione % intensità agevolazione]])</f>
        <v>0</v>
      </c>
      <c r="Q11" s="181">
        <f>Table14[[#This Row],[Agevolazione]]*Table14[[#This Row],[% agovolazioni localizzate nelle Regioni del Mezzogiorno]]</f>
        <v>0</v>
      </c>
      <c r="R11" s="181">
        <f>Table14[[#This Row],[Agevolazione]]*Table14[[#This Row],[% agevolazioni in investimenti di cui linea di intervento 022
(minimo 25%)]]</f>
        <v>0</v>
      </c>
      <c r="S11" s="181">
        <f>Table14[[#This Row],[Agevolazione]]*Table14[[#This Row],[% agevolazioni in investimenti di cui linea di intervento 023
(minimo 25%)]]</f>
        <v>0</v>
      </c>
      <c r="T11" s="181">
        <f>Table14[[#This Row],[Agevolazione]]*Table14[[#This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2"/>
      <c r="G12" s="178">
        <v>1500</v>
      </c>
      <c r="H12" s="179">
        <v>48</v>
      </c>
      <c r="I12" s="179">
        <f>Table14[[#This Row],[Costo standard (€/ora)]]*Table14[[#This Row],['# Mesi persona]]*Table14[[#This Row],[Ore/anno]]/12</f>
        <v>0</v>
      </c>
      <c r="J12" s="180">
        <f>Table14[[#This Row],[Costo Personale (€)]]*0.15</f>
        <v>0</v>
      </c>
      <c r="K12" s="180">
        <f>Table14[[#This Row],[Costo Personale (€)]]+Table14[[#This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Table14[[#This Row],[Costo Totale del Personale (€)]]*(Table14[[#This Row],[% intensità agevolazione]]+Table14[[#This Row],[eventuale maggiorazione % intensità agevolazione]])</f>
        <v>0</v>
      </c>
      <c r="Q12" s="181">
        <f>Table14[[#This Row],[Agevolazione]]*Table14[[#This Row],[% agovolazioni localizzate nelle Regioni del Mezzogiorno]]</f>
        <v>0</v>
      </c>
      <c r="R12" s="181">
        <f>Table14[[#This Row],[Agevolazione]]*Table14[[#This Row],[% agevolazioni in investimenti di cui linea di intervento 022
(minimo 25%)]]</f>
        <v>0</v>
      </c>
      <c r="S12" s="181">
        <f>Table14[[#This Row],[Agevolazione]]*Table14[[#This Row],[% agevolazioni in investimenti di cui linea di intervento 023
(minimo 25%)]]</f>
        <v>0</v>
      </c>
      <c r="T12" s="181">
        <f>Table14[[#This Row],[Agevolazione]]*Table14[[#This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1</v>
      </c>
      <c r="C13" s="124"/>
      <c r="D13" s="139"/>
      <c r="E13" s="89" t="s">
        <v>93</v>
      </c>
      <c r="F13" s="183"/>
      <c r="G13" s="178">
        <v>1500</v>
      </c>
      <c r="H13" s="179">
        <v>31</v>
      </c>
      <c r="I13" s="179">
        <f>Table14[[#This Row],[Costo standard (€/ora)]]*Table14[[#This Row],['# Mesi persona]]*Table14[[#This Row],[Ore/anno]]/12</f>
        <v>0</v>
      </c>
      <c r="J13" s="180">
        <f>Table14[[#This Row],[Costo Personale (€)]]*0.15</f>
        <v>0</v>
      </c>
      <c r="K13" s="180">
        <f>Table14[[#This Row],[Costo Personale (€)]]+Table14[[#This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Table14[[#This Row],[Costo Totale del Personale (€)]]*(Table14[[#This Row],[% intensità agevolazione]]+Table14[[#This Row],[eventuale maggiorazione % intensità agevolazione]])</f>
        <v>0</v>
      </c>
      <c r="Q13" s="181">
        <f>Table14[[#This Row],[Agevolazione]]*Table14[[#This Row],[% agovolazioni localizzate nelle Regioni del Mezzogiorno]]</f>
        <v>0</v>
      </c>
      <c r="R13" s="181">
        <f>Table14[[#This Row],[Agevolazione]]*Table14[[#This Row],[% agevolazioni in investimenti di cui linea di intervento 022
(minimo 25%)]]</f>
        <v>0</v>
      </c>
      <c r="S13" s="181">
        <f>Table14[[#This Row],[Agevolazione]]*Table14[[#This Row],[% agevolazioni in investimenti di cui linea di intervento 023
(minimo 25%)]]</f>
        <v>0</v>
      </c>
      <c r="T13" s="181">
        <f>Table14[[#This Row],[Agevolazione]]*Table14[[#This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86">
        <v>0</v>
      </c>
      <c r="I24" s="186">
        <v>0</v>
      </c>
      <c r="J24" s="186">
        <v>0</v>
      </c>
      <c r="K24" s="186">
        <f t="shared" ref="K24" si="5">SUM(H24:J24)</f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6">P22+P16</f>
        <v>0</v>
      </c>
      <c r="Q29" s="129">
        <f t="shared" si="6"/>
        <v>0</v>
      </c>
      <c r="R29" s="129">
        <f t="shared" si="6"/>
        <v>0</v>
      </c>
      <c r="S29" s="129">
        <f t="shared" si="6"/>
        <v>0</v>
      </c>
      <c r="T29" s="129">
        <f t="shared" si="6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6"/>
        <v>0</v>
      </c>
      <c r="Q30" s="129">
        <f t="shared" si="6"/>
        <v>0</v>
      </c>
      <c r="R30" s="129">
        <f t="shared" si="6"/>
        <v>0</v>
      </c>
      <c r="S30" s="129">
        <f t="shared" si="6"/>
        <v>0</v>
      </c>
      <c r="T30" s="129">
        <f t="shared" si="6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6"/>
        <v>0</v>
      </c>
      <c r="Q31" s="129">
        <f t="shared" si="6"/>
        <v>0</v>
      </c>
      <c r="R31" s="129">
        <f t="shared" si="6"/>
        <v>0</v>
      </c>
      <c r="S31" s="129">
        <f t="shared" si="6"/>
        <v>0</v>
      </c>
      <c r="T31" s="129">
        <f t="shared" si="6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6"/>
        <v>0</v>
      </c>
      <c r="Q32" s="129">
        <f t="shared" si="6"/>
        <v>0</v>
      </c>
      <c r="R32" s="129">
        <f t="shared" si="6"/>
        <v>0</v>
      </c>
      <c r="S32" s="129">
        <f t="shared" si="6"/>
        <v>0</v>
      </c>
      <c r="T32" s="129">
        <f t="shared" si="6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54</v>
      </c>
      <c r="I42" s="157" t="s">
        <v>55</v>
      </c>
      <c r="J42" s="157" t="s">
        <v>56</v>
      </c>
      <c r="K42" s="157" t="s">
        <v>110</v>
      </c>
      <c r="L42" s="161"/>
    </row>
    <row r="43" spans="8:39">
      <c r="H43" s="158">
        <v>1</v>
      </c>
      <c r="I43" s="158">
        <v>1</v>
      </c>
      <c r="J43" s="158">
        <v>1</v>
      </c>
      <c r="K43" s="159">
        <f>J43/SUM(H43:I43)</f>
        <v>0.5</v>
      </c>
      <c r="L43" s="160"/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topLeftCell="D29" zoomScale="80" zoomScaleNormal="80" workbookViewId="0">
      <selection activeCell="P2" sqref="P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Table145[[#This Row],[Costo standard (€/ora)]]*Table145[[#This Row],['# Mesi persona]]*Table145[[#This Row],[Ore/anno]]/12</f>
        <v>0</v>
      </c>
      <c r="J2" s="180">
        <f>Table145[[#This Row],[Costo Personale (€)]]*0.15</f>
        <v>0</v>
      </c>
      <c r="K2" s="180">
        <f>Table145[[#This Row],[Costo Personale (€)]]+Table145[[#This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Table145[[#This Row],[Costo Totale del Personale (€)]]*(Table145[[#This Row],[% intensità agevolazione]]+Table145[[#This Row],[eventuale maggiorazione % intensità agevolazione]])</f>
        <v>0</v>
      </c>
      <c r="Q2" s="181">
        <f>Table145[[#This Row],[Agevolazione]]*Table145[[#This Row],[% agovolazioni localizzate nelle Regioni del Mezzogiorno]]</f>
        <v>0</v>
      </c>
      <c r="R2" s="181">
        <f>Table145[[#This Row],[Agevolazione]]*Table145[[#This Row],[% agevolazioni in investimenti di cui linea di intervento 022
(minimo 25%)]]</f>
        <v>0</v>
      </c>
      <c r="S2" s="181">
        <f>Table145[[#This Row],[Agevolazione]]*Table145[[#This Row],[% agevolazioni in investimenti di cui linea di intervento 023
(minimo 25%)]]</f>
        <v>0</v>
      </c>
      <c r="T2" s="181">
        <f>Table145[[#This Row],[Agevolazione]]*Table145[[#This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Table145[[#This Row],[Costo standard (€/ora)]]*Table145[[#This Row],['# Mesi persona]]*Table145[[#This Row],[Ore/anno]]/12</f>
        <v>0</v>
      </c>
      <c r="J3" s="180">
        <f>Table145[[#This Row],[Costo Personale (€)]]*0.15</f>
        <v>0</v>
      </c>
      <c r="K3" s="180">
        <f>Table145[[#This Row],[Costo Personale (€)]]+Table145[[#This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Table145[[#This Row],[Costo Totale del Personale (€)]]*(Table145[[#This Row],[% intensità agevolazione]]+Table145[[#This Row],[eventuale maggiorazione % intensità agevolazione]])</f>
        <v>0</v>
      </c>
      <c r="Q3" s="181">
        <f>Table145[[#This Row],[Agevolazione]]*Table145[[#This Row],[% agovolazioni localizzate nelle Regioni del Mezzogiorno]]</f>
        <v>0</v>
      </c>
      <c r="R3" s="181">
        <f>Table145[[#This Row],[Agevolazione]]*Table145[[#This Row],[% agevolazioni in investimenti di cui linea di intervento 022
(minimo 25%)]]</f>
        <v>0</v>
      </c>
      <c r="S3" s="181">
        <f>Table145[[#This Row],[Agevolazione]]*Table145[[#This Row],[% agevolazioni in investimenti di cui linea di intervento 023
(minimo 25%)]]</f>
        <v>0</v>
      </c>
      <c r="T3" s="181">
        <f>Table145[[#This Row],[Agevolazione]]*Table145[[#This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Table145[[#This Row],[Costo standard (€/ora)]]*Table145[[#This Row],['# Mesi persona]]*Table145[[#This Row],[Ore/anno]]/12</f>
        <v>0</v>
      </c>
      <c r="J4" s="180">
        <f>Table145[[#This Row],[Costo Personale (€)]]*0.15</f>
        <v>0</v>
      </c>
      <c r="K4" s="180">
        <f>Table145[[#This Row],[Costo Personale (€)]]+Table145[[#This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Table145[[#This Row],[Costo Totale del Personale (€)]]*(Table145[[#This Row],[% intensità agevolazione]]+Table145[[#This Row],[eventuale maggiorazione % intensità agevolazione]])</f>
        <v>0</v>
      </c>
      <c r="Q4" s="181">
        <f>Table145[[#This Row],[Agevolazione]]*Table145[[#This Row],[% agovolazioni localizzate nelle Regioni del Mezzogiorno]]</f>
        <v>0</v>
      </c>
      <c r="R4" s="181">
        <f>Table145[[#This Row],[Agevolazione]]*Table145[[#This Row],[% agevolazioni in investimenti di cui linea di intervento 022
(minimo 25%)]]</f>
        <v>0</v>
      </c>
      <c r="S4" s="181">
        <f>Table145[[#This Row],[Agevolazione]]*Table145[[#This Row],[% agevolazioni in investimenti di cui linea di intervento 023
(minimo 25%)]]</f>
        <v>0</v>
      </c>
      <c r="T4" s="181">
        <f>Table145[[#This Row],[Agevolazione]]*Table145[[#This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0.5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Table145[[#This Row],[Costo standard (€/ora)]]*Table145[[#This Row],['# Mesi persona]]*Table145[[#This Row],[Ore/anno]]/12</f>
        <v>0</v>
      </c>
      <c r="J5" s="180">
        <f>Table145[[#This Row],[Costo Personale (€)]]*0.15</f>
        <v>0</v>
      </c>
      <c r="K5" s="180">
        <f>Table145[[#This Row],[Costo Personale (€)]]+Table145[[#This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Table145[[#This Row],[Costo Totale del Personale (€)]]*(Table145[[#This Row],[% intensità agevolazione]]+Table145[[#This Row],[eventuale maggiorazione % intensità agevolazione]])</f>
        <v>0</v>
      </c>
      <c r="Q5" s="181">
        <f>Table145[[#This Row],[Agevolazione]]*Table145[[#This Row],[% agovolazioni localizzate nelle Regioni del Mezzogiorno]]</f>
        <v>0</v>
      </c>
      <c r="R5" s="181">
        <f>Table145[[#This Row],[Agevolazione]]*Table145[[#This Row],[% agevolazioni in investimenti di cui linea di intervento 022
(minimo 25%)]]</f>
        <v>0</v>
      </c>
      <c r="S5" s="181">
        <f>Table145[[#This Row],[Agevolazione]]*Table145[[#This Row],[% agevolazioni in investimenti di cui linea di intervento 023
(minimo 25%)]]</f>
        <v>0</v>
      </c>
      <c r="T5" s="181">
        <f>Table145[[#This Row],[Agevolazione]]*Table145[[#This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0.5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Table145[[#This Row],[Costo standard (€/ora)]]*Table145[[#This Row],['# Mesi persona]]*Table145[[#This Row],[Ore/anno]]/12</f>
        <v>0</v>
      </c>
      <c r="J6" s="180">
        <f>Table145[[#This Row],[Costo Personale (€)]]*0.15</f>
        <v>0</v>
      </c>
      <c r="K6" s="180">
        <f>Table145[[#This Row],[Costo Personale (€)]]+Table145[[#This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Table145[[#This Row],[Costo Totale del Personale (€)]]*(Table145[[#This Row],[% intensità agevolazione]]+Table145[[#This Row],[eventuale maggiorazione % intensità agevolazione]])</f>
        <v>0</v>
      </c>
      <c r="Q6" s="181">
        <f>Table145[[#This Row],[Agevolazione]]*Table145[[#This Row],[% agovolazioni localizzate nelle Regioni del Mezzogiorno]]</f>
        <v>0</v>
      </c>
      <c r="R6" s="181">
        <f>Table145[[#This Row],[Agevolazione]]*Table145[[#This Row],[% agevolazioni in investimenti di cui linea di intervento 022
(minimo 25%)]]</f>
        <v>0</v>
      </c>
      <c r="S6" s="181">
        <f>Table145[[#This Row],[Agevolazione]]*Table145[[#This Row],[% agevolazioni in investimenti di cui linea di intervento 023
(minimo 25%)]]</f>
        <v>0</v>
      </c>
      <c r="T6" s="181">
        <f>Table145[[#This Row],[Agevolazione]]*Table145[[#This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0.5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Table145[[#This Row],[Costo standard (€/ora)]]*Table145[[#This Row],['# Mesi persona]]*Table145[[#This Row],[Ore/anno]]/12</f>
        <v>0</v>
      </c>
      <c r="J7" s="180">
        <f>Table145[[#This Row],[Costo Personale (€)]]*0.15</f>
        <v>0</v>
      </c>
      <c r="K7" s="180">
        <f>Table145[[#This Row],[Costo Personale (€)]]+Table145[[#This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Table145[[#This Row],[Costo Totale del Personale (€)]]*(Table145[[#This Row],[% intensità agevolazione]]+Table145[[#This Row],[eventuale maggiorazione % intensità agevolazione]])</f>
        <v>0</v>
      </c>
      <c r="Q7" s="181">
        <f>Table145[[#This Row],[Agevolazione]]*Table145[[#This Row],[% agovolazioni localizzate nelle Regioni del Mezzogiorno]]</f>
        <v>0</v>
      </c>
      <c r="R7" s="181">
        <f>Table145[[#This Row],[Agevolazione]]*Table145[[#This Row],[% agevolazioni in investimenti di cui linea di intervento 022
(minimo 25%)]]</f>
        <v>0</v>
      </c>
      <c r="S7" s="181">
        <f>Table145[[#This Row],[Agevolazione]]*Table145[[#This Row],[% agevolazioni in investimenti di cui linea di intervento 023
(minimo 25%)]]</f>
        <v>0</v>
      </c>
      <c r="T7" s="181">
        <f>Table145[[#This Row],[Agevolazione]]*Table145[[#This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0.25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Table145[[#This Row],[Costo standard (€/ora)]]*Table145[[#This Row],['# Mesi persona]]*Table145[[#This Row],[Ore/anno]]/12</f>
        <v>0</v>
      </c>
      <c r="J8" s="180">
        <f>Table145[[#This Row],[Costo Personale (€)]]*0.15</f>
        <v>0</v>
      </c>
      <c r="K8" s="180">
        <f>Table145[[#This Row],[Costo Personale (€)]]+Table145[[#This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Table145[[#This Row],[Costo Totale del Personale (€)]]*(Table145[[#This Row],[% intensità agevolazione]]+Table145[[#This Row],[eventuale maggiorazione % intensità agevolazione]])</f>
        <v>0</v>
      </c>
      <c r="Q8" s="181">
        <f>Table145[[#This Row],[Agevolazione]]*Table145[[#This Row],[% agovolazioni localizzate nelle Regioni del Mezzogiorno]]</f>
        <v>0</v>
      </c>
      <c r="R8" s="181">
        <f>Table145[[#This Row],[Agevolazione]]*Table145[[#This Row],[% agevolazioni in investimenti di cui linea di intervento 022
(minimo 25%)]]</f>
        <v>0</v>
      </c>
      <c r="S8" s="181">
        <f>Table145[[#This Row],[Agevolazione]]*Table145[[#This Row],[% agevolazioni in investimenti di cui linea di intervento 023
(minimo 25%)]]</f>
        <v>0</v>
      </c>
      <c r="T8" s="181">
        <f>Table145[[#This Row],[Agevolazione]]*Table145[[#This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0.25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Table145[[#This Row],[Costo standard (€/ora)]]*Table145[[#This Row],['# Mesi persona]]*Table145[[#This Row],[Ore/anno]]/12</f>
        <v>0</v>
      </c>
      <c r="J9" s="180">
        <f>Table145[[#This Row],[Costo Personale (€)]]*0.15</f>
        <v>0</v>
      </c>
      <c r="K9" s="180">
        <f>Table145[[#This Row],[Costo Personale (€)]]+Table145[[#This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Table145[[#This Row],[Costo Totale del Personale (€)]]*(Table145[[#This Row],[% intensità agevolazione]]+Table145[[#This Row],[eventuale maggiorazione % intensità agevolazione]])</f>
        <v>0</v>
      </c>
      <c r="Q9" s="181">
        <f>Table145[[#This Row],[Agevolazione]]*Table145[[#This Row],[% agovolazioni localizzate nelle Regioni del Mezzogiorno]]</f>
        <v>0</v>
      </c>
      <c r="R9" s="181">
        <f>Table145[[#This Row],[Agevolazione]]*Table145[[#This Row],[% agevolazioni in investimenti di cui linea di intervento 022
(minimo 25%)]]</f>
        <v>0</v>
      </c>
      <c r="S9" s="181">
        <f>Table145[[#This Row],[Agevolazione]]*Table145[[#This Row],[% agevolazioni in investimenti di cui linea di intervento 023
(minimo 25%)]]</f>
        <v>0</v>
      </c>
      <c r="T9" s="181">
        <f>Table145[[#This Row],[Agevolazione]]*Table145[[#This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0.25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Table145[[#This Row],[Costo standard (€/ora)]]*Table145[[#This Row],['# Mesi persona]]*Table145[[#This Row],[Ore/anno]]/12</f>
        <v>0</v>
      </c>
      <c r="J10" s="180">
        <f>Table145[[#This Row],[Costo Personale (€)]]*0.15</f>
        <v>0</v>
      </c>
      <c r="K10" s="180">
        <f>Table145[[#This Row],[Costo Personale (€)]]+Table145[[#This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Table145[[#This Row],[Costo Totale del Personale (€)]]*(Table145[[#This Row],[% intensità agevolazione]]+Table145[[#This Row],[eventuale maggiorazione % intensità agevolazione]])</f>
        <v>0</v>
      </c>
      <c r="Q10" s="181">
        <f>Table145[[#This Row],[Agevolazione]]*Table145[[#This Row],[% agovolazioni localizzate nelle Regioni del Mezzogiorno]]</f>
        <v>0</v>
      </c>
      <c r="R10" s="181">
        <f>Table145[[#This Row],[Agevolazione]]*Table145[[#This Row],[% agevolazioni in investimenti di cui linea di intervento 022
(minimo 25%)]]</f>
        <v>0</v>
      </c>
      <c r="S10" s="181">
        <f>Table145[[#This Row],[Agevolazione]]*Table145[[#This Row],[% agevolazioni in investimenti di cui linea di intervento 023
(minimo 25%)]]</f>
        <v>0</v>
      </c>
      <c r="T10" s="181">
        <f>Table145[[#This Row],[Agevolazione]]*Table145[[#This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0.5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Table145[[#This Row],[Costo standard (€/ora)]]*Table145[[#This Row],['# Mesi persona]]*Table145[[#This Row],[Ore/anno]]/12</f>
        <v>0</v>
      </c>
      <c r="J11" s="180">
        <f>Table145[[#This Row],[Costo Personale (€)]]*0.15</f>
        <v>0</v>
      </c>
      <c r="K11" s="180">
        <f>Table145[[#This Row],[Costo Personale (€)]]+Table145[[#This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Table145[[#This Row],[Costo Totale del Personale (€)]]*(Table145[[#This Row],[% intensità agevolazione]]+Table145[[#This Row],[eventuale maggiorazione % intensità agevolazione]])</f>
        <v>0</v>
      </c>
      <c r="Q11" s="181">
        <f>Table145[[#This Row],[Agevolazione]]*Table145[[#This Row],[% agovolazioni localizzate nelle Regioni del Mezzogiorno]]</f>
        <v>0</v>
      </c>
      <c r="R11" s="181">
        <f>Table145[[#This Row],[Agevolazione]]*Table145[[#This Row],[% agevolazioni in investimenti di cui linea di intervento 022
(minimo 25%)]]</f>
        <v>0</v>
      </c>
      <c r="S11" s="181">
        <f>Table145[[#This Row],[Agevolazione]]*Table145[[#This Row],[% agevolazioni in investimenti di cui linea di intervento 023
(minimo 25%)]]</f>
        <v>0</v>
      </c>
      <c r="T11" s="181">
        <f>Table145[[#This Row],[Agevolazione]]*Table145[[#This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0.5</v>
      </c>
      <c r="C12" s="124"/>
      <c r="D12" s="139"/>
      <c r="E12" s="89" t="s">
        <v>92</v>
      </c>
      <c r="F12" s="182"/>
      <c r="G12" s="178">
        <v>1720</v>
      </c>
      <c r="H12" s="179">
        <v>43</v>
      </c>
      <c r="I12" s="179">
        <f>Table145[[#This Row],[Costo standard (€/ora)]]*Table145[[#This Row],['# Mesi persona]]*Table145[[#This Row],[Ore/anno]]/12</f>
        <v>0</v>
      </c>
      <c r="J12" s="180">
        <f>Table145[[#This Row],[Costo Personale (€)]]*0.15</f>
        <v>0</v>
      </c>
      <c r="K12" s="180">
        <f>Table145[[#This Row],[Costo Personale (€)]]+Table145[[#This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Table145[[#This Row],[Costo Totale del Personale (€)]]*(Table145[[#This Row],[% intensità agevolazione]]+Table145[[#This Row],[eventuale maggiorazione % intensità agevolazione]])</f>
        <v>0</v>
      </c>
      <c r="Q12" s="181">
        <f>Table145[[#This Row],[Agevolazione]]*Table145[[#This Row],[% agovolazioni localizzate nelle Regioni del Mezzogiorno]]</f>
        <v>0</v>
      </c>
      <c r="R12" s="181">
        <f>Table145[[#This Row],[Agevolazione]]*Table145[[#This Row],[% agevolazioni in investimenti di cui linea di intervento 022
(minimo 25%)]]</f>
        <v>0</v>
      </c>
      <c r="S12" s="181">
        <f>Table145[[#This Row],[Agevolazione]]*Table145[[#This Row],[% agevolazioni in investimenti di cui linea di intervento 023
(minimo 25%)]]</f>
        <v>0</v>
      </c>
      <c r="T12" s="181">
        <f>Table145[[#This Row],[Agevolazione]]*Table145[[#This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0.5</v>
      </c>
      <c r="C13" s="124"/>
      <c r="D13" s="139"/>
      <c r="E13" s="89" t="s">
        <v>93</v>
      </c>
      <c r="F13" s="183"/>
      <c r="G13" s="178">
        <v>1720</v>
      </c>
      <c r="H13" s="179">
        <v>27</v>
      </c>
      <c r="I13" s="179">
        <f>Table145[[#This Row],[Costo standard (€/ora)]]*Table145[[#This Row],['# Mesi persona]]*Table145[[#This Row],[Ore/anno]]/12</f>
        <v>0</v>
      </c>
      <c r="J13" s="180">
        <f>Table145[[#This Row],[Costo Personale (€)]]*0.15</f>
        <v>0</v>
      </c>
      <c r="K13" s="180">
        <f>Table145[[#This Row],[Costo Personale (€)]]+Table145[[#This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Table145[[#This Row],[Costo Totale del Personale (€)]]*(Table145[[#This Row],[% intensità agevolazione]]+Table145[[#This Row],[eventuale maggiorazione % intensità agevolazione]])</f>
        <v>0</v>
      </c>
      <c r="Q13" s="181">
        <f>Table145[[#This Row],[Agevolazione]]*Table145[[#This Row],[% agovolazioni localizzate nelle Regioni del Mezzogiorno]]</f>
        <v>0</v>
      </c>
      <c r="R13" s="181">
        <f>Table145[[#This Row],[Agevolazione]]*Table145[[#This Row],[% agevolazioni in investimenti di cui linea di intervento 022
(minimo 25%)]]</f>
        <v>0</v>
      </c>
      <c r="S13" s="181">
        <f>Table145[[#This Row],[Agevolazione]]*Table145[[#This Row],[% agevolazioni in investimenti di cui linea di intervento 023
(minimo 25%)]]</f>
        <v>0</v>
      </c>
      <c r="T13" s="181">
        <f>Table145[[#This Row],[Agevolazione]]*Table145[[#This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0.5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0.25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0.65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0.4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Table1456[[#This Row],[Costo standard (€/ora)]]*Table1456[[#This Row],['# Mesi persona]]*Table1456[[#This Row],[Ore/anno]]/12</f>
        <v>0</v>
      </c>
      <c r="J2" s="180">
        <f>Table1456[[#This Row],[Costo Personale (€)]]*0.15</f>
        <v>0</v>
      </c>
      <c r="K2" s="180">
        <f>Table1456[[#This Row],[Costo Personale (€)]]+Table1456[[#This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Table1456[[#This Row],[Costo Totale del Personale (€)]]*(Table1456[[#This Row],[% intensità agevolazione]]+Table1456[[#This Row],[eventuale maggiorazione % intensità agevolazione]])</f>
        <v>0</v>
      </c>
      <c r="Q2" s="181">
        <f>Table1456[[#This Row],[Agevolazione]]*Table1456[[#This Row],[% agovolazioni localizzate nelle Regioni del Mezzogiorno]]</f>
        <v>0</v>
      </c>
      <c r="R2" s="181">
        <f>Table1456[[#This Row],[Agevolazione]]*Table1456[[#This Row],[% agevolazioni in investimenti di cui linea di intervento 022
(minimo 25%)]]</f>
        <v>0</v>
      </c>
      <c r="S2" s="181">
        <f>Table1456[[#This Row],[Agevolazione]]*Table1456[[#This Row],[% agevolazioni in investimenti di cui linea di intervento 023
(minimo 25%)]]</f>
        <v>0</v>
      </c>
      <c r="T2" s="181">
        <f>Table1456[[#This Row],[Agevolazione]]*Table1456[[#This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Table1456[[#This Row],[Costo standard (€/ora)]]*Table1456[[#This Row],['# Mesi persona]]*Table1456[[#This Row],[Ore/anno]]/12</f>
        <v>0</v>
      </c>
      <c r="J3" s="180">
        <f>Table1456[[#This Row],[Costo Personale (€)]]*0.15</f>
        <v>0</v>
      </c>
      <c r="K3" s="180">
        <f>Table1456[[#This Row],[Costo Personale (€)]]+Table1456[[#This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Table1456[[#This Row],[Costo Totale del Personale (€)]]*(Table1456[[#This Row],[% intensità agevolazione]]+Table1456[[#This Row],[eventuale maggiorazione % intensità agevolazione]])</f>
        <v>0</v>
      </c>
      <c r="Q3" s="181">
        <f>Table1456[[#This Row],[Agevolazione]]*Table1456[[#This Row],[% agovolazioni localizzate nelle Regioni del Mezzogiorno]]</f>
        <v>0</v>
      </c>
      <c r="R3" s="181">
        <f>Table1456[[#This Row],[Agevolazione]]*Table1456[[#This Row],[% agevolazioni in investimenti di cui linea di intervento 022
(minimo 25%)]]</f>
        <v>0</v>
      </c>
      <c r="S3" s="181">
        <f>Table1456[[#This Row],[Agevolazione]]*Table1456[[#This Row],[% agevolazioni in investimenti di cui linea di intervento 023
(minimo 25%)]]</f>
        <v>0</v>
      </c>
      <c r="T3" s="181">
        <f>Table1456[[#This Row],[Agevolazione]]*Table1456[[#This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Table1456[[#This Row],[Costo standard (€/ora)]]*Table1456[[#This Row],['# Mesi persona]]*Table1456[[#This Row],[Ore/anno]]/12</f>
        <v>0</v>
      </c>
      <c r="J4" s="180">
        <f>Table1456[[#This Row],[Costo Personale (€)]]*0.15</f>
        <v>0</v>
      </c>
      <c r="K4" s="180">
        <f>Table1456[[#This Row],[Costo Personale (€)]]+Table1456[[#This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Table1456[[#This Row],[Costo Totale del Personale (€)]]*(Table1456[[#This Row],[% intensità agevolazione]]+Table1456[[#This Row],[eventuale maggiorazione % intensità agevolazione]])</f>
        <v>0</v>
      </c>
      <c r="Q4" s="181">
        <f>Table1456[[#This Row],[Agevolazione]]*Table1456[[#This Row],[% agovolazioni localizzate nelle Regioni del Mezzogiorno]]</f>
        <v>0</v>
      </c>
      <c r="R4" s="181">
        <f>Table1456[[#This Row],[Agevolazione]]*Table1456[[#This Row],[% agevolazioni in investimenti di cui linea di intervento 022
(minimo 25%)]]</f>
        <v>0</v>
      </c>
      <c r="S4" s="181">
        <f>Table1456[[#This Row],[Agevolazione]]*Table1456[[#This Row],[% agevolazioni in investimenti di cui linea di intervento 023
(minimo 25%)]]</f>
        <v>0</v>
      </c>
      <c r="T4" s="181">
        <f>Table1456[[#This Row],[Agevolazione]]*Table1456[[#This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0.6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Table1456[[#This Row],[Costo standard (€/ora)]]*Table1456[[#This Row],['# Mesi persona]]*Table1456[[#This Row],[Ore/anno]]/12</f>
        <v>0</v>
      </c>
      <c r="J5" s="180">
        <f>Table1456[[#This Row],[Costo Personale (€)]]*0.15</f>
        <v>0</v>
      </c>
      <c r="K5" s="180">
        <f>Table1456[[#This Row],[Costo Personale (€)]]+Table1456[[#This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Table1456[[#This Row],[Costo Totale del Personale (€)]]*(Table1456[[#This Row],[% intensità agevolazione]]+Table1456[[#This Row],[eventuale maggiorazione % intensità agevolazione]])</f>
        <v>0</v>
      </c>
      <c r="Q5" s="181">
        <f>Table1456[[#This Row],[Agevolazione]]*Table1456[[#This Row],[% agovolazioni localizzate nelle Regioni del Mezzogiorno]]</f>
        <v>0</v>
      </c>
      <c r="R5" s="181">
        <f>Table1456[[#This Row],[Agevolazione]]*Table1456[[#This Row],[% agevolazioni in investimenti di cui linea di intervento 022
(minimo 25%)]]</f>
        <v>0</v>
      </c>
      <c r="S5" s="181">
        <f>Table1456[[#This Row],[Agevolazione]]*Table1456[[#This Row],[% agevolazioni in investimenti di cui linea di intervento 023
(minimo 25%)]]</f>
        <v>0</v>
      </c>
      <c r="T5" s="181">
        <f>Table1456[[#This Row],[Agevolazione]]*Table1456[[#This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0.6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Table1456[[#This Row],[Costo standard (€/ora)]]*Table1456[[#This Row],['# Mesi persona]]*Table1456[[#This Row],[Ore/anno]]/12</f>
        <v>0</v>
      </c>
      <c r="J6" s="180">
        <f>Table1456[[#This Row],[Costo Personale (€)]]*0.15</f>
        <v>0</v>
      </c>
      <c r="K6" s="180">
        <f>Table1456[[#This Row],[Costo Personale (€)]]+Table1456[[#This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Table1456[[#This Row],[Costo Totale del Personale (€)]]*(Table1456[[#This Row],[% intensità agevolazione]]+Table1456[[#This Row],[eventuale maggiorazione % intensità agevolazione]])</f>
        <v>0</v>
      </c>
      <c r="Q6" s="181">
        <f>Table1456[[#This Row],[Agevolazione]]*Table1456[[#This Row],[% agovolazioni localizzate nelle Regioni del Mezzogiorno]]</f>
        <v>0</v>
      </c>
      <c r="R6" s="181">
        <f>Table1456[[#This Row],[Agevolazione]]*Table1456[[#This Row],[% agevolazioni in investimenti di cui linea di intervento 022
(minimo 25%)]]</f>
        <v>0</v>
      </c>
      <c r="S6" s="181">
        <f>Table1456[[#This Row],[Agevolazione]]*Table1456[[#This Row],[% agevolazioni in investimenti di cui linea di intervento 023
(minimo 25%)]]</f>
        <v>0</v>
      </c>
      <c r="T6" s="181">
        <f>Table1456[[#This Row],[Agevolazione]]*Table1456[[#This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0.6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Table1456[[#This Row],[Costo standard (€/ora)]]*Table1456[[#This Row],['# Mesi persona]]*Table1456[[#This Row],[Ore/anno]]/12</f>
        <v>0</v>
      </c>
      <c r="J7" s="180">
        <f>Table1456[[#This Row],[Costo Personale (€)]]*0.15</f>
        <v>0</v>
      </c>
      <c r="K7" s="180">
        <f>Table1456[[#This Row],[Costo Personale (€)]]+Table1456[[#This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Table1456[[#This Row],[Costo Totale del Personale (€)]]*(Table1456[[#This Row],[% intensità agevolazione]]+Table1456[[#This Row],[eventuale maggiorazione % intensità agevolazione]])</f>
        <v>0</v>
      </c>
      <c r="Q7" s="181">
        <f>Table1456[[#This Row],[Agevolazione]]*Table1456[[#This Row],[% agovolazioni localizzate nelle Regioni del Mezzogiorno]]</f>
        <v>0</v>
      </c>
      <c r="R7" s="181">
        <f>Table1456[[#This Row],[Agevolazione]]*Table1456[[#This Row],[% agevolazioni in investimenti di cui linea di intervento 022
(minimo 25%)]]</f>
        <v>0</v>
      </c>
      <c r="S7" s="181">
        <f>Table1456[[#This Row],[Agevolazione]]*Table1456[[#This Row],[% agevolazioni in investimenti di cui linea di intervento 023
(minimo 25%)]]</f>
        <v>0</v>
      </c>
      <c r="T7" s="181">
        <f>Table1456[[#This Row],[Agevolazione]]*Table1456[[#This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0.35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Table1456[[#This Row],[Costo standard (€/ora)]]*Table1456[[#This Row],['# Mesi persona]]*Table1456[[#This Row],[Ore/anno]]/12</f>
        <v>0</v>
      </c>
      <c r="J8" s="180">
        <f>Table1456[[#This Row],[Costo Personale (€)]]*0.15</f>
        <v>0</v>
      </c>
      <c r="K8" s="180">
        <f>Table1456[[#This Row],[Costo Personale (€)]]+Table1456[[#This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Table1456[[#This Row],[Costo Totale del Personale (€)]]*(Table1456[[#This Row],[% intensità agevolazione]]+Table1456[[#This Row],[eventuale maggiorazione % intensità agevolazione]])</f>
        <v>0</v>
      </c>
      <c r="Q8" s="181">
        <f>Table1456[[#This Row],[Agevolazione]]*Table1456[[#This Row],[% agovolazioni localizzate nelle Regioni del Mezzogiorno]]</f>
        <v>0</v>
      </c>
      <c r="R8" s="181">
        <f>Table1456[[#This Row],[Agevolazione]]*Table1456[[#This Row],[% agevolazioni in investimenti di cui linea di intervento 022
(minimo 25%)]]</f>
        <v>0</v>
      </c>
      <c r="S8" s="181">
        <f>Table1456[[#This Row],[Agevolazione]]*Table1456[[#This Row],[% agevolazioni in investimenti di cui linea di intervento 023
(minimo 25%)]]</f>
        <v>0</v>
      </c>
      <c r="T8" s="181">
        <f>Table1456[[#This Row],[Agevolazione]]*Table1456[[#This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0.35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Table1456[[#This Row],[Costo standard (€/ora)]]*Table1456[[#This Row],['# Mesi persona]]*Table1456[[#This Row],[Ore/anno]]/12</f>
        <v>0</v>
      </c>
      <c r="J9" s="180">
        <f>Table1456[[#This Row],[Costo Personale (€)]]*0.15</f>
        <v>0</v>
      </c>
      <c r="K9" s="180">
        <f>Table1456[[#This Row],[Costo Personale (€)]]+Table1456[[#This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Table1456[[#This Row],[Costo Totale del Personale (€)]]*(Table1456[[#This Row],[% intensità agevolazione]]+Table1456[[#This Row],[eventuale maggiorazione % intensità agevolazione]])</f>
        <v>0</v>
      </c>
      <c r="Q9" s="181">
        <f>Table1456[[#This Row],[Agevolazione]]*Table1456[[#This Row],[% agovolazioni localizzate nelle Regioni del Mezzogiorno]]</f>
        <v>0</v>
      </c>
      <c r="R9" s="181">
        <f>Table1456[[#This Row],[Agevolazione]]*Table1456[[#This Row],[% agevolazioni in investimenti di cui linea di intervento 022
(minimo 25%)]]</f>
        <v>0</v>
      </c>
      <c r="S9" s="181">
        <f>Table1456[[#This Row],[Agevolazione]]*Table1456[[#This Row],[% agevolazioni in investimenti di cui linea di intervento 023
(minimo 25%)]]</f>
        <v>0</v>
      </c>
      <c r="T9" s="181">
        <f>Table1456[[#This Row],[Agevolazione]]*Table1456[[#This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0.35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Table1456[[#This Row],[Costo standard (€/ora)]]*Table1456[[#This Row],['# Mesi persona]]*Table1456[[#This Row],[Ore/anno]]/12</f>
        <v>0</v>
      </c>
      <c r="J10" s="180">
        <f>Table1456[[#This Row],[Costo Personale (€)]]*0.15</f>
        <v>0</v>
      </c>
      <c r="K10" s="180">
        <f>Table1456[[#This Row],[Costo Personale (€)]]+Table1456[[#This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Table1456[[#This Row],[Costo Totale del Personale (€)]]*(Table1456[[#This Row],[% intensità agevolazione]]+Table1456[[#This Row],[eventuale maggiorazione % intensità agevolazione]])</f>
        <v>0</v>
      </c>
      <c r="Q10" s="181">
        <f>Table1456[[#This Row],[Agevolazione]]*Table1456[[#This Row],[% agovolazioni localizzate nelle Regioni del Mezzogiorno]]</f>
        <v>0</v>
      </c>
      <c r="R10" s="181">
        <f>Table1456[[#This Row],[Agevolazione]]*Table1456[[#This Row],[% agevolazioni in investimenti di cui linea di intervento 022
(minimo 25%)]]</f>
        <v>0</v>
      </c>
      <c r="S10" s="181">
        <f>Table1456[[#This Row],[Agevolazione]]*Table1456[[#This Row],[% agevolazioni in investimenti di cui linea di intervento 023
(minimo 25%)]]</f>
        <v>0</v>
      </c>
      <c r="T10" s="181">
        <f>Table1456[[#This Row],[Agevolazione]]*Table1456[[#This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0.6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Table1456[[#This Row],[Costo standard (€/ora)]]*Table1456[[#This Row],['# Mesi persona]]*Table1456[[#This Row],[Ore/anno]]/12</f>
        <v>0</v>
      </c>
      <c r="J11" s="180">
        <f>Table1456[[#This Row],[Costo Personale (€)]]*0.15</f>
        <v>0</v>
      </c>
      <c r="K11" s="180">
        <f>Table1456[[#This Row],[Costo Personale (€)]]+Table1456[[#This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Table1456[[#This Row],[Costo Totale del Personale (€)]]*(Table1456[[#This Row],[% intensità agevolazione]]+Table1456[[#This Row],[eventuale maggiorazione % intensità agevolazione]])</f>
        <v>0</v>
      </c>
      <c r="Q11" s="181">
        <f>Table1456[[#This Row],[Agevolazione]]*Table1456[[#This Row],[% agovolazioni localizzate nelle Regioni del Mezzogiorno]]</f>
        <v>0</v>
      </c>
      <c r="R11" s="181">
        <f>Table1456[[#This Row],[Agevolazione]]*Table1456[[#This Row],[% agevolazioni in investimenti di cui linea di intervento 022
(minimo 25%)]]</f>
        <v>0</v>
      </c>
      <c r="S11" s="181">
        <f>Table1456[[#This Row],[Agevolazione]]*Table1456[[#This Row],[% agevolazioni in investimenti di cui linea di intervento 023
(minimo 25%)]]</f>
        <v>0</v>
      </c>
      <c r="T11" s="181">
        <f>Table1456[[#This Row],[Agevolazione]]*Table1456[[#This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0.6</v>
      </c>
      <c r="C12" s="124"/>
      <c r="D12" s="124"/>
      <c r="E12" s="89" t="s">
        <v>92</v>
      </c>
      <c r="F12" s="182"/>
      <c r="G12" s="178">
        <v>1720</v>
      </c>
      <c r="H12" s="179">
        <v>43</v>
      </c>
      <c r="I12" s="179">
        <f>Table1456[[#This Row],[Costo standard (€/ora)]]*Table1456[[#This Row],['# Mesi persona]]*Table1456[[#This Row],[Ore/anno]]/12</f>
        <v>0</v>
      </c>
      <c r="J12" s="180">
        <f>Table1456[[#This Row],[Costo Personale (€)]]*0.15</f>
        <v>0</v>
      </c>
      <c r="K12" s="180">
        <f>Table1456[[#This Row],[Costo Personale (€)]]+Table1456[[#This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Table1456[[#This Row],[Costo Totale del Personale (€)]]*(Table1456[[#This Row],[% intensità agevolazione]]+Table1456[[#This Row],[eventuale maggiorazione % intensità agevolazione]])</f>
        <v>0</v>
      </c>
      <c r="Q12" s="181">
        <f>Table1456[[#This Row],[Agevolazione]]*Table1456[[#This Row],[% agovolazioni localizzate nelle Regioni del Mezzogiorno]]</f>
        <v>0</v>
      </c>
      <c r="R12" s="181">
        <f>Table1456[[#This Row],[Agevolazione]]*Table1456[[#This Row],[% agevolazioni in investimenti di cui linea di intervento 022
(minimo 25%)]]</f>
        <v>0</v>
      </c>
      <c r="S12" s="181">
        <f>Table1456[[#This Row],[Agevolazione]]*Table1456[[#This Row],[% agevolazioni in investimenti di cui linea di intervento 023
(minimo 25%)]]</f>
        <v>0</v>
      </c>
      <c r="T12" s="181">
        <f>Table1456[[#This Row],[Agevolazione]]*Table1456[[#This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0.6</v>
      </c>
      <c r="C13" s="124"/>
      <c r="D13" s="124"/>
      <c r="E13" s="89" t="s">
        <v>93</v>
      </c>
      <c r="F13" s="183"/>
      <c r="G13" s="178">
        <v>1720</v>
      </c>
      <c r="H13" s="179">
        <v>27</v>
      </c>
      <c r="I13" s="179">
        <f>Table1456[[#This Row],[Costo standard (€/ora)]]*Table1456[[#This Row],['# Mesi persona]]*Table1456[[#This Row],[Ore/anno]]/12</f>
        <v>0</v>
      </c>
      <c r="J13" s="180">
        <f>Table1456[[#This Row],[Costo Personale (€)]]*0.15</f>
        <v>0</v>
      </c>
      <c r="K13" s="180">
        <f>Table1456[[#This Row],[Costo Personale (€)]]+Table1456[[#This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Table1456[[#This Row],[Costo Totale del Personale (€)]]*(Table1456[[#This Row],[% intensità agevolazione]]+Table1456[[#This Row],[eventuale maggiorazione % intensità agevolazione]])</f>
        <v>0</v>
      </c>
      <c r="Q13" s="181">
        <f>Table1456[[#This Row],[Agevolazione]]*Table1456[[#This Row],[% agovolazioni localizzate nelle Regioni del Mezzogiorno]]</f>
        <v>0</v>
      </c>
      <c r="R13" s="181">
        <f>Table1456[[#This Row],[Agevolazione]]*Table1456[[#This Row],[% agevolazioni in investimenti di cui linea di intervento 022
(minimo 25%)]]</f>
        <v>0</v>
      </c>
      <c r="S13" s="181">
        <f>Table1456[[#This Row],[Agevolazione]]*Table1456[[#This Row],[% agevolazioni in investimenti di cui linea di intervento 023
(minimo 25%)]]</f>
        <v>0</v>
      </c>
      <c r="T13" s="181">
        <f>Table1456[[#This Row],[Agevolazione]]*Table1456[[#This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0.6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0.35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0.5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D34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75</v>
      </c>
      <c r="I2" s="179">
        <f>Table14567[[#This Row],[Costo standard (€/ora)]]*Table14567[[#This Row],['# Mesi persona]]*Table14567[[#This Row],[Ore/anno]]/12</f>
        <v>0</v>
      </c>
      <c r="J2" s="180">
        <f>Table14567[[#This Row],[Costo Personale (€)]]*0.15</f>
        <v>0</v>
      </c>
      <c r="K2" s="180">
        <f>Table14567[[#This Row],[Costo Personale (€)]]+Table14567[[#This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Table14567[[#This Row],[Costo Totale del Personale (€)]]*(Table14567[[#This Row],[% intensità agevolazione]]+Table14567[[#This Row],[eventuale maggiorazione % intensità agevolazione]])</f>
        <v>0</v>
      </c>
      <c r="Q2" s="181">
        <f>Table14567[[#This Row],[Agevolazione]]*Table14567[[#This Row],[% agovolazioni localizzate nelle Regioni del Mezzogiorno]]</f>
        <v>0</v>
      </c>
      <c r="R2" s="181">
        <f>Table14567[[#This Row],[Agevolazione]]*Table14567[[#This Row],[% agevolazioni in investimenti di cui linea di intervento 022
(minimo 25%)]]</f>
        <v>0</v>
      </c>
      <c r="S2" s="181">
        <f>Table14567[[#This Row],[Agevolazione]]*Table14567[[#This Row],[% agevolazioni in investimenti di cui linea di intervento 023
(minimo 25%)]]</f>
        <v>0</v>
      </c>
      <c r="T2" s="181">
        <f>Table14567[[#This Row],[Agevolazione]]*Table14567[[#This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43</v>
      </c>
      <c r="I3" s="179">
        <f>Table14567[[#This Row],[Costo standard (€/ora)]]*Table14567[[#This Row],['# Mesi persona]]*Table14567[[#This Row],[Ore/anno]]/12</f>
        <v>0</v>
      </c>
      <c r="J3" s="180">
        <f>Table14567[[#This Row],[Costo Personale (€)]]*0.15</f>
        <v>0</v>
      </c>
      <c r="K3" s="180">
        <f>Table14567[[#This Row],[Costo Personale (€)]]+Table14567[[#This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Table14567[[#This Row],[Costo Totale del Personale (€)]]*(Table14567[[#This Row],[% intensità agevolazione]]+Table14567[[#This Row],[eventuale maggiorazione % intensità agevolazione]])</f>
        <v>0</v>
      </c>
      <c r="Q3" s="181">
        <f>Table14567[[#This Row],[Agevolazione]]*Table14567[[#This Row],[% agovolazioni localizzate nelle Regioni del Mezzogiorno]]</f>
        <v>0</v>
      </c>
      <c r="R3" s="181">
        <f>Table14567[[#This Row],[Agevolazione]]*Table14567[[#This Row],[% agevolazioni in investimenti di cui linea di intervento 022
(minimo 25%)]]</f>
        <v>0</v>
      </c>
      <c r="S3" s="181">
        <f>Table14567[[#This Row],[Agevolazione]]*Table14567[[#This Row],[% agevolazioni in investimenti di cui linea di intervento 023
(minimo 25%)]]</f>
        <v>0</v>
      </c>
      <c r="T3" s="181">
        <f>Table14567[[#This Row],[Agevolazione]]*Table14567[[#This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27</v>
      </c>
      <c r="I4" s="179">
        <f>Table14567[[#This Row],[Costo standard (€/ora)]]*Table14567[[#This Row],['# Mesi persona]]*Table14567[[#This Row],[Ore/anno]]/12</f>
        <v>0</v>
      </c>
      <c r="J4" s="180">
        <f>Table14567[[#This Row],[Costo Personale (€)]]*0.15</f>
        <v>0</v>
      </c>
      <c r="K4" s="180">
        <f>Table14567[[#This Row],[Costo Personale (€)]]+Table14567[[#This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Table14567[[#This Row],[Costo Totale del Personale (€)]]*(Table14567[[#This Row],[% intensità agevolazione]]+Table14567[[#This Row],[eventuale maggiorazione % intensità agevolazione]])</f>
        <v>0</v>
      </c>
      <c r="Q4" s="181">
        <f>Table14567[[#This Row],[Agevolazione]]*Table14567[[#This Row],[% agovolazioni localizzate nelle Regioni del Mezzogiorno]]</f>
        <v>0</v>
      </c>
      <c r="R4" s="181">
        <f>Table14567[[#This Row],[Agevolazione]]*Table14567[[#This Row],[% agevolazioni in investimenti di cui linea di intervento 022
(minimo 25%)]]</f>
        <v>0</v>
      </c>
      <c r="S4" s="181">
        <f>Table14567[[#This Row],[Agevolazione]]*Table14567[[#This Row],[% agevolazioni in investimenti di cui linea di intervento 023
(minimo 25%)]]</f>
        <v>0</v>
      </c>
      <c r="T4" s="181">
        <f>Table14567[[#This Row],[Agevolazione]]*Table14567[[#This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0.7</v>
      </c>
      <c r="C5" s="124">
        <v>0.1</v>
      </c>
      <c r="D5" s="124"/>
      <c r="E5" s="89" t="s">
        <v>91</v>
      </c>
      <c r="F5" s="188"/>
      <c r="G5" s="178">
        <v>1720</v>
      </c>
      <c r="H5" s="179">
        <v>75</v>
      </c>
      <c r="I5" s="179">
        <f>Table14567[[#This Row],[Costo standard (€/ora)]]*Table14567[[#This Row],['# Mesi persona]]*Table14567[[#This Row],[Ore/anno]]/12</f>
        <v>0</v>
      </c>
      <c r="J5" s="180">
        <f>Table14567[[#This Row],[Costo Personale (€)]]*0.15</f>
        <v>0</v>
      </c>
      <c r="K5" s="180">
        <f>Table14567[[#This Row],[Costo Personale (€)]]+Table14567[[#This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Table14567[[#This Row],[Costo Totale del Personale (€)]]*(Table14567[[#This Row],[% intensità agevolazione]]+Table14567[[#This Row],[eventuale maggiorazione % intensità agevolazione]])</f>
        <v>0</v>
      </c>
      <c r="Q5" s="181">
        <f>Table14567[[#This Row],[Agevolazione]]*Table14567[[#This Row],[% agovolazioni localizzate nelle Regioni del Mezzogiorno]]</f>
        <v>0</v>
      </c>
      <c r="R5" s="181">
        <f>Table14567[[#This Row],[Agevolazione]]*Table14567[[#This Row],[% agevolazioni in investimenti di cui linea di intervento 022
(minimo 25%)]]</f>
        <v>0</v>
      </c>
      <c r="S5" s="181">
        <f>Table14567[[#This Row],[Agevolazione]]*Table14567[[#This Row],[% agevolazioni in investimenti di cui linea di intervento 023
(minimo 25%)]]</f>
        <v>0</v>
      </c>
      <c r="T5" s="181">
        <f>Table14567[[#This Row],[Agevolazione]]*Table14567[[#This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0.7</v>
      </c>
      <c r="C6" s="124">
        <v>0.1</v>
      </c>
      <c r="D6" s="124"/>
      <c r="E6" s="89" t="s">
        <v>92</v>
      </c>
      <c r="F6" s="188"/>
      <c r="G6" s="178">
        <v>1720</v>
      </c>
      <c r="H6" s="179">
        <v>43</v>
      </c>
      <c r="I6" s="179">
        <f>Table14567[[#This Row],[Costo standard (€/ora)]]*Table14567[[#This Row],['# Mesi persona]]*Table14567[[#This Row],[Ore/anno]]/12</f>
        <v>0</v>
      </c>
      <c r="J6" s="180">
        <f>Table14567[[#This Row],[Costo Personale (€)]]*0.15</f>
        <v>0</v>
      </c>
      <c r="K6" s="180">
        <f>Table14567[[#This Row],[Costo Personale (€)]]+Table14567[[#This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Table14567[[#This Row],[Costo Totale del Personale (€)]]*(Table14567[[#This Row],[% intensità agevolazione]]+Table14567[[#This Row],[eventuale maggiorazione % intensità agevolazione]])</f>
        <v>0</v>
      </c>
      <c r="Q6" s="181">
        <f>Table14567[[#This Row],[Agevolazione]]*Table14567[[#This Row],[% agovolazioni localizzate nelle Regioni del Mezzogiorno]]</f>
        <v>0</v>
      </c>
      <c r="R6" s="181">
        <f>Table14567[[#This Row],[Agevolazione]]*Table14567[[#This Row],[% agevolazioni in investimenti di cui linea di intervento 022
(minimo 25%)]]</f>
        <v>0</v>
      </c>
      <c r="S6" s="181">
        <f>Table14567[[#This Row],[Agevolazione]]*Table14567[[#This Row],[% agevolazioni in investimenti di cui linea di intervento 023
(minimo 25%)]]</f>
        <v>0</v>
      </c>
      <c r="T6" s="181">
        <f>Table14567[[#This Row],[Agevolazione]]*Table14567[[#This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0.7</v>
      </c>
      <c r="C7" s="124">
        <v>0.1</v>
      </c>
      <c r="D7" s="124"/>
      <c r="E7" s="89" t="s">
        <v>93</v>
      </c>
      <c r="F7" s="188"/>
      <c r="G7" s="178">
        <v>1720</v>
      </c>
      <c r="H7" s="179">
        <v>27</v>
      </c>
      <c r="I7" s="179">
        <f>Table14567[[#This Row],[Costo standard (€/ora)]]*Table14567[[#This Row],['# Mesi persona]]*Table14567[[#This Row],[Ore/anno]]/12</f>
        <v>0</v>
      </c>
      <c r="J7" s="180">
        <f>Table14567[[#This Row],[Costo Personale (€)]]*0.15</f>
        <v>0</v>
      </c>
      <c r="K7" s="180">
        <f>Table14567[[#This Row],[Costo Personale (€)]]+Table14567[[#This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Table14567[[#This Row],[Costo Totale del Personale (€)]]*(Table14567[[#This Row],[% intensità agevolazione]]+Table14567[[#This Row],[eventuale maggiorazione % intensità agevolazione]])</f>
        <v>0</v>
      </c>
      <c r="Q7" s="181">
        <f>Table14567[[#This Row],[Agevolazione]]*Table14567[[#This Row],[% agovolazioni localizzate nelle Regioni del Mezzogiorno]]</f>
        <v>0</v>
      </c>
      <c r="R7" s="181">
        <f>Table14567[[#This Row],[Agevolazione]]*Table14567[[#This Row],[% agevolazioni in investimenti di cui linea di intervento 022
(minimo 25%)]]</f>
        <v>0</v>
      </c>
      <c r="S7" s="181">
        <f>Table14567[[#This Row],[Agevolazione]]*Table14567[[#This Row],[% agevolazioni in investimenti di cui linea di intervento 023
(minimo 25%)]]</f>
        <v>0</v>
      </c>
      <c r="T7" s="181">
        <f>Table14567[[#This Row],[Agevolazione]]*Table14567[[#This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0.45</v>
      </c>
      <c r="C8" s="124">
        <v>0.15</v>
      </c>
      <c r="D8" s="124"/>
      <c r="E8" s="89" t="s">
        <v>91</v>
      </c>
      <c r="F8" s="188"/>
      <c r="G8" s="178">
        <v>1720</v>
      </c>
      <c r="H8" s="179">
        <v>75</v>
      </c>
      <c r="I8" s="179">
        <f>Table14567[[#This Row],[Costo standard (€/ora)]]*Table14567[[#This Row],['# Mesi persona]]*Table14567[[#This Row],[Ore/anno]]/12</f>
        <v>0</v>
      </c>
      <c r="J8" s="180">
        <f>Table14567[[#This Row],[Costo Personale (€)]]*0.15</f>
        <v>0</v>
      </c>
      <c r="K8" s="180">
        <f>Table14567[[#This Row],[Costo Personale (€)]]+Table14567[[#This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Table14567[[#This Row],[Costo Totale del Personale (€)]]*(Table14567[[#This Row],[% intensità agevolazione]]+Table14567[[#This Row],[eventuale maggiorazione % intensità agevolazione]])</f>
        <v>0</v>
      </c>
      <c r="Q8" s="181">
        <f>Table14567[[#This Row],[Agevolazione]]*Table14567[[#This Row],[% agovolazioni localizzate nelle Regioni del Mezzogiorno]]</f>
        <v>0</v>
      </c>
      <c r="R8" s="181">
        <f>Table14567[[#This Row],[Agevolazione]]*Table14567[[#This Row],[% agevolazioni in investimenti di cui linea di intervento 022
(minimo 25%)]]</f>
        <v>0</v>
      </c>
      <c r="S8" s="181">
        <f>Table14567[[#This Row],[Agevolazione]]*Table14567[[#This Row],[% agevolazioni in investimenti di cui linea di intervento 023
(minimo 25%)]]</f>
        <v>0</v>
      </c>
      <c r="T8" s="181">
        <f>Table14567[[#This Row],[Agevolazione]]*Table14567[[#This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0.45</v>
      </c>
      <c r="C9" s="124">
        <v>0.15</v>
      </c>
      <c r="D9" s="124"/>
      <c r="E9" s="89" t="s">
        <v>92</v>
      </c>
      <c r="F9" s="188"/>
      <c r="G9" s="178">
        <v>1720</v>
      </c>
      <c r="H9" s="179">
        <v>43</v>
      </c>
      <c r="I9" s="179">
        <f>Table14567[[#This Row],[Costo standard (€/ora)]]*Table14567[[#This Row],['# Mesi persona]]*Table14567[[#This Row],[Ore/anno]]/12</f>
        <v>0</v>
      </c>
      <c r="J9" s="180">
        <f>Table14567[[#This Row],[Costo Personale (€)]]*0.15</f>
        <v>0</v>
      </c>
      <c r="K9" s="180">
        <f>Table14567[[#This Row],[Costo Personale (€)]]+Table14567[[#This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Table14567[[#This Row],[Costo Totale del Personale (€)]]*(Table14567[[#This Row],[% intensità agevolazione]]+Table14567[[#This Row],[eventuale maggiorazione % intensità agevolazione]])</f>
        <v>0</v>
      </c>
      <c r="Q9" s="181">
        <f>Table14567[[#This Row],[Agevolazione]]*Table14567[[#This Row],[% agovolazioni localizzate nelle Regioni del Mezzogiorno]]</f>
        <v>0</v>
      </c>
      <c r="R9" s="181">
        <f>Table14567[[#This Row],[Agevolazione]]*Table14567[[#This Row],[% agevolazioni in investimenti di cui linea di intervento 022
(minimo 25%)]]</f>
        <v>0</v>
      </c>
      <c r="S9" s="181">
        <f>Table14567[[#This Row],[Agevolazione]]*Table14567[[#This Row],[% agevolazioni in investimenti di cui linea di intervento 023
(minimo 25%)]]</f>
        <v>0</v>
      </c>
      <c r="T9" s="181">
        <f>Table14567[[#This Row],[Agevolazione]]*Table14567[[#This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0.45</v>
      </c>
      <c r="C10" s="124">
        <v>0.15</v>
      </c>
      <c r="D10" s="124"/>
      <c r="E10" s="89" t="s">
        <v>93</v>
      </c>
      <c r="F10" s="188"/>
      <c r="G10" s="178">
        <v>1720</v>
      </c>
      <c r="H10" s="179">
        <v>27</v>
      </c>
      <c r="I10" s="179">
        <f>Table14567[[#This Row],[Costo standard (€/ora)]]*Table14567[[#This Row],['# Mesi persona]]*Table14567[[#This Row],[Ore/anno]]/12</f>
        <v>0</v>
      </c>
      <c r="J10" s="180">
        <f>Table14567[[#This Row],[Costo Personale (€)]]*0.15</f>
        <v>0</v>
      </c>
      <c r="K10" s="180">
        <f>Table14567[[#This Row],[Costo Personale (€)]]+Table14567[[#This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Table14567[[#This Row],[Costo Totale del Personale (€)]]*(Table14567[[#This Row],[% intensità agevolazione]]+Table14567[[#This Row],[eventuale maggiorazione % intensità agevolazione]])</f>
        <v>0</v>
      </c>
      <c r="Q10" s="181">
        <f>Table14567[[#This Row],[Agevolazione]]*Table14567[[#This Row],[% agovolazioni localizzate nelle Regioni del Mezzogiorno]]</f>
        <v>0</v>
      </c>
      <c r="R10" s="181">
        <f>Table14567[[#This Row],[Agevolazione]]*Table14567[[#This Row],[% agevolazioni in investimenti di cui linea di intervento 022
(minimo 25%)]]</f>
        <v>0</v>
      </c>
      <c r="S10" s="181">
        <f>Table14567[[#This Row],[Agevolazione]]*Table14567[[#This Row],[% agevolazioni in investimenti di cui linea di intervento 023
(minimo 25%)]]</f>
        <v>0</v>
      </c>
      <c r="T10" s="181">
        <f>Table14567[[#This Row],[Agevolazione]]*Table14567[[#This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0.7</v>
      </c>
      <c r="C11" s="124"/>
      <c r="D11" s="124"/>
      <c r="E11" s="89" t="s">
        <v>91</v>
      </c>
      <c r="F11" s="188"/>
      <c r="G11" s="178">
        <v>1720</v>
      </c>
      <c r="H11" s="179">
        <v>75</v>
      </c>
      <c r="I11" s="179">
        <f>Table14567[[#This Row],[Costo standard (€/ora)]]*Table14567[[#This Row],['# Mesi persona]]*Table14567[[#This Row],[Ore/anno]]/12</f>
        <v>0</v>
      </c>
      <c r="J11" s="180">
        <f>Table14567[[#This Row],[Costo Personale (€)]]*0.15</f>
        <v>0</v>
      </c>
      <c r="K11" s="180">
        <f>Table14567[[#This Row],[Costo Personale (€)]]+Table14567[[#This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Table14567[[#This Row],[Costo Totale del Personale (€)]]*(Table14567[[#This Row],[% intensità agevolazione]]+Table14567[[#This Row],[eventuale maggiorazione % intensità agevolazione]])</f>
        <v>0</v>
      </c>
      <c r="Q11" s="181">
        <f>Table14567[[#This Row],[Agevolazione]]*Table14567[[#This Row],[% agovolazioni localizzate nelle Regioni del Mezzogiorno]]</f>
        <v>0</v>
      </c>
      <c r="R11" s="181">
        <f>Table14567[[#This Row],[Agevolazione]]*Table14567[[#This Row],[% agevolazioni in investimenti di cui linea di intervento 022
(minimo 25%)]]</f>
        <v>0</v>
      </c>
      <c r="S11" s="181">
        <f>Table14567[[#This Row],[Agevolazione]]*Table14567[[#This Row],[% agevolazioni in investimenti di cui linea di intervento 023
(minimo 25%)]]</f>
        <v>0</v>
      </c>
      <c r="T11" s="181">
        <f>Table14567[[#This Row],[Agevolazione]]*Table14567[[#This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0.7</v>
      </c>
      <c r="C12" s="124"/>
      <c r="D12" s="124"/>
      <c r="E12" s="89" t="s">
        <v>92</v>
      </c>
      <c r="F12" s="188"/>
      <c r="G12" s="178">
        <v>1720</v>
      </c>
      <c r="H12" s="179">
        <v>43</v>
      </c>
      <c r="I12" s="179">
        <f>Table14567[[#This Row],[Costo standard (€/ora)]]*Table14567[[#This Row],['# Mesi persona]]*Table14567[[#This Row],[Ore/anno]]/12</f>
        <v>0</v>
      </c>
      <c r="J12" s="180">
        <f>Table14567[[#This Row],[Costo Personale (€)]]*0.15</f>
        <v>0</v>
      </c>
      <c r="K12" s="180">
        <f>Table14567[[#This Row],[Costo Personale (€)]]+Table14567[[#This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Table14567[[#This Row],[Costo Totale del Personale (€)]]*(Table14567[[#This Row],[% intensità agevolazione]]+Table14567[[#This Row],[eventuale maggiorazione % intensità agevolazione]])</f>
        <v>0</v>
      </c>
      <c r="Q12" s="181">
        <f>Table14567[[#This Row],[Agevolazione]]*Table14567[[#This Row],[% agovolazioni localizzate nelle Regioni del Mezzogiorno]]</f>
        <v>0</v>
      </c>
      <c r="R12" s="181">
        <f>Table14567[[#This Row],[Agevolazione]]*Table14567[[#This Row],[% agevolazioni in investimenti di cui linea di intervento 022
(minimo 25%)]]</f>
        <v>0</v>
      </c>
      <c r="S12" s="181">
        <f>Table14567[[#This Row],[Agevolazione]]*Table14567[[#This Row],[% agevolazioni in investimenti di cui linea di intervento 023
(minimo 25%)]]</f>
        <v>0</v>
      </c>
      <c r="T12" s="181">
        <f>Table14567[[#This Row],[Agevolazione]]*Table14567[[#This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0.7</v>
      </c>
      <c r="C13" s="124"/>
      <c r="D13" s="124"/>
      <c r="E13" s="89" t="s">
        <v>93</v>
      </c>
      <c r="F13" s="189"/>
      <c r="G13" s="178">
        <v>1720</v>
      </c>
      <c r="H13" s="179">
        <v>27</v>
      </c>
      <c r="I13" s="179">
        <f>Table14567[[#This Row],[Costo standard (€/ora)]]*Table14567[[#This Row],['# Mesi persona]]*Table14567[[#This Row],[Ore/anno]]/12</f>
        <v>0</v>
      </c>
      <c r="J13" s="180">
        <f>Table14567[[#This Row],[Costo Personale (€)]]*0.15</f>
        <v>0</v>
      </c>
      <c r="K13" s="180">
        <f>Table14567[[#This Row],[Costo Personale (€)]]+Table14567[[#This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Table14567[[#This Row],[Costo Totale del Personale (€)]]*(Table14567[[#This Row],[% intensità agevolazione]]+Table14567[[#This Row],[eventuale maggiorazione % intensità agevolazione]])</f>
        <v>0</v>
      </c>
      <c r="Q13" s="181">
        <f>Table14567[[#This Row],[Agevolazione]]*Table14567[[#This Row],[% agovolazioni localizzate nelle Regioni del Mezzogiorno]]</f>
        <v>0</v>
      </c>
      <c r="R13" s="181">
        <f>Table14567[[#This Row],[Agevolazione]]*Table14567[[#This Row],[% agevolazioni in investimenti di cui linea di intervento 022
(minimo 25%)]]</f>
        <v>0</v>
      </c>
      <c r="S13" s="181">
        <f>Table14567[[#This Row],[Agevolazione]]*Table14567[[#This Row],[% agevolazioni in investimenti di cui linea di intervento 023
(minimo 25%)]]</f>
        <v>0</v>
      </c>
      <c r="T13" s="181">
        <f>Table14567[[#This Row],[Agevolazione]]*Table14567[[#This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42" t="s">
        <v>94</v>
      </c>
      <c r="K14" s="14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0.7</v>
      </c>
      <c r="C23" s="121">
        <v>0.1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0.45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0.7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0.79999999999999993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0.6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0.7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tabSelected="1" topLeftCell="AF33" zoomScale="80" zoomScaleNormal="80" workbookViewId="0">
      <selection activeCell="AI39" sqref="AI39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55</v>
      </c>
      <c r="I2" s="179">
        <f>Table145678[[#This Row],[Costo standard (€/ora)]]*Table145678[[#This Row],['# Mesi persona]]*Table145678[[#This Row],[Ore/anno]]/12</f>
        <v>0</v>
      </c>
      <c r="J2" s="180">
        <f>Table145678[[#This Row],[Costo Personale (€)]]*0.15</f>
        <v>0</v>
      </c>
      <c r="K2" s="180">
        <f>Table145678[[#This Row],[Costo Personale (€)]]+Table145678[[#This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Table145678[[#This Row],[Costo Totale del Personale (€)]]*(Table145678[[#This Row],[% intensità agevolazione]]+Table145678[[#This Row],[eventuale maggiorazione % intensità agevolazione]])</f>
        <v>0</v>
      </c>
      <c r="Q2" s="181">
        <f>Table145678[[#This Row],[Agevolazione]]*Table145678[[#This Row],[% agovolazioni localizzate nelle Regioni del Mezzogiorno]]</f>
        <v>0</v>
      </c>
      <c r="R2" s="181">
        <f>Table145678[[#This Row],[Agevolazione]]*Table145678[[#This Row],[% agevolazioni in investimenti di cui linea di intervento 022
(minimo 25%)]]</f>
        <v>0</v>
      </c>
      <c r="S2" s="181">
        <f>Table145678[[#This Row],[Agevolazione]]*Table145678[[#This Row],[% agevolazioni in investimenti di cui linea di intervento 023
(minimo 25%)]]</f>
        <v>0</v>
      </c>
      <c r="T2" s="181">
        <f>Table145678[[#This Row],[Agevolazione]]*Table145678[[#This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33</v>
      </c>
      <c r="I3" s="179">
        <f>Table145678[[#This Row],[Costo standard (€/ora)]]*Table145678[[#This Row],['# Mesi persona]]*Table145678[[#This Row],[Ore/anno]]/12</f>
        <v>0</v>
      </c>
      <c r="J3" s="180">
        <f>Table145678[[#This Row],[Costo Personale (€)]]*0.15</f>
        <v>0</v>
      </c>
      <c r="K3" s="180">
        <f>Table145678[[#This Row],[Costo Personale (€)]]+Table145678[[#This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Table145678[[#This Row],[Costo Totale del Personale (€)]]*(Table145678[[#This Row],[% intensità agevolazione]]+Table145678[[#This Row],[eventuale maggiorazione % intensità agevolazione]])</f>
        <v>0</v>
      </c>
      <c r="Q3" s="181">
        <f>Table145678[[#This Row],[Agevolazione]]*Table145678[[#This Row],[% agovolazioni localizzate nelle Regioni del Mezzogiorno]]</f>
        <v>0</v>
      </c>
      <c r="R3" s="181">
        <f>Table145678[[#This Row],[Agevolazione]]*Table145678[[#This Row],[% agevolazioni in investimenti di cui linea di intervento 022
(minimo 25%)]]</f>
        <v>0</v>
      </c>
      <c r="S3" s="181">
        <f>Table145678[[#This Row],[Agevolazione]]*Table145678[[#This Row],[% agevolazioni in investimenti di cui linea di intervento 023
(minimo 25%)]]</f>
        <v>0</v>
      </c>
      <c r="T3" s="181">
        <f>Table145678[[#This Row],[Agevolazione]]*Table145678[[#This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29</v>
      </c>
      <c r="I4" s="179">
        <f>Table145678[[#This Row],[Costo standard (€/ora)]]*Table145678[[#This Row],['# Mesi persona]]*Table145678[[#This Row],[Ore/anno]]/12</f>
        <v>0</v>
      </c>
      <c r="J4" s="180">
        <f>Table145678[[#This Row],[Costo Personale (€)]]*0.15</f>
        <v>0</v>
      </c>
      <c r="K4" s="180">
        <f>Table145678[[#This Row],[Costo Personale (€)]]+Table145678[[#This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Table145678[[#This Row],[Costo Totale del Personale (€)]]*(Table145678[[#This Row],[% intensità agevolazione]]+Table145678[[#This Row],[eventuale maggiorazione % intensità agevolazione]])</f>
        <v>0</v>
      </c>
      <c r="Q4" s="181">
        <f>Table145678[[#This Row],[Agevolazione]]*Table145678[[#This Row],[% agovolazioni localizzate nelle Regioni del Mezzogiorno]]</f>
        <v>0</v>
      </c>
      <c r="R4" s="181">
        <f>Table145678[[#This Row],[Agevolazione]]*Table145678[[#This Row],[% agevolazioni in investimenti di cui linea di intervento 022
(minimo 25%)]]</f>
        <v>0</v>
      </c>
      <c r="S4" s="181">
        <f>Table145678[[#This Row],[Agevolazione]]*Table145678[[#This Row],[% agevolazioni in investimenti di cui linea di intervento 023
(minimo 25%)]]</f>
        <v>0</v>
      </c>
      <c r="T4" s="181">
        <f>Table145678[[#This Row],[Agevolazione]]*Table145678[[#This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8"/>
      <c r="G5" s="178">
        <v>1720</v>
      </c>
      <c r="H5" s="179">
        <v>55</v>
      </c>
      <c r="I5" s="179">
        <f>Table145678[[#This Row],[Costo standard (€/ora)]]*Table145678[[#This Row],['# Mesi persona]]*Table145678[[#This Row],[Ore/anno]]/12</f>
        <v>0</v>
      </c>
      <c r="J5" s="180">
        <f>Table145678[[#This Row],[Costo Personale (€)]]*0.15</f>
        <v>0</v>
      </c>
      <c r="K5" s="180">
        <f>Table145678[[#This Row],[Costo Personale (€)]]+Table145678[[#This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Table145678[[#This Row],[Costo Totale del Personale (€)]]*(Table145678[[#This Row],[% intensità agevolazione]]+Table145678[[#This Row],[eventuale maggiorazione % intensità agevolazione]])</f>
        <v>0</v>
      </c>
      <c r="Q5" s="181">
        <f>Table145678[[#This Row],[Agevolazione]]*Table145678[[#This Row],[% agovolazioni localizzate nelle Regioni del Mezzogiorno]]</f>
        <v>0</v>
      </c>
      <c r="R5" s="181">
        <f>Table145678[[#This Row],[Agevolazione]]*Table145678[[#This Row],[% agevolazioni in investimenti di cui linea di intervento 022
(minimo 25%)]]</f>
        <v>0</v>
      </c>
      <c r="S5" s="181">
        <f>Table145678[[#This Row],[Agevolazione]]*Table145678[[#This Row],[% agevolazioni in investimenti di cui linea di intervento 023
(minimo 25%)]]</f>
        <v>0</v>
      </c>
      <c r="T5" s="181">
        <f>Table145678[[#This Row],[Agevolazione]]*Table145678[[#This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8"/>
      <c r="G6" s="178">
        <v>1720</v>
      </c>
      <c r="H6" s="179">
        <v>33</v>
      </c>
      <c r="I6" s="179">
        <f>Table145678[[#This Row],[Costo standard (€/ora)]]*Table145678[[#This Row],['# Mesi persona]]*Table145678[[#This Row],[Ore/anno]]/12</f>
        <v>0</v>
      </c>
      <c r="J6" s="180">
        <f>Table145678[[#This Row],[Costo Personale (€)]]*0.15</f>
        <v>0</v>
      </c>
      <c r="K6" s="180">
        <f>Table145678[[#This Row],[Costo Personale (€)]]+Table145678[[#This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Table145678[[#This Row],[Costo Totale del Personale (€)]]*(Table145678[[#This Row],[% intensità agevolazione]]+Table145678[[#This Row],[eventuale maggiorazione % intensità agevolazione]])</f>
        <v>0</v>
      </c>
      <c r="Q6" s="181">
        <f>Table145678[[#This Row],[Agevolazione]]*Table145678[[#This Row],[% agovolazioni localizzate nelle Regioni del Mezzogiorno]]</f>
        <v>0</v>
      </c>
      <c r="R6" s="181">
        <f>Table145678[[#This Row],[Agevolazione]]*Table145678[[#This Row],[% agevolazioni in investimenti di cui linea di intervento 022
(minimo 25%)]]</f>
        <v>0</v>
      </c>
      <c r="S6" s="181">
        <f>Table145678[[#This Row],[Agevolazione]]*Table145678[[#This Row],[% agevolazioni in investimenti di cui linea di intervento 023
(minimo 25%)]]</f>
        <v>0</v>
      </c>
      <c r="T6" s="181">
        <f>Table145678[[#This Row],[Agevolazione]]*Table145678[[#This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8"/>
      <c r="G7" s="178">
        <v>1720</v>
      </c>
      <c r="H7" s="179">
        <v>29</v>
      </c>
      <c r="I7" s="179">
        <f>Table145678[[#This Row],[Costo standard (€/ora)]]*Table145678[[#This Row],['# Mesi persona]]*Table145678[[#This Row],[Ore/anno]]/12</f>
        <v>0</v>
      </c>
      <c r="J7" s="180">
        <f>Table145678[[#This Row],[Costo Personale (€)]]*0.15</f>
        <v>0</v>
      </c>
      <c r="K7" s="180">
        <f>Table145678[[#This Row],[Costo Personale (€)]]+Table145678[[#This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Table145678[[#This Row],[Costo Totale del Personale (€)]]*(Table145678[[#This Row],[% intensità agevolazione]]+Table145678[[#This Row],[eventuale maggiorazione % intensità agevolazione]])</f>
        <v>0</v>
      </c>
      <c r="Q7" s="181">
        <f>Table145678[[#This Row],[Agevolazione]]*Table145678[[#This Row],[% agovolazioni localizzate nelle Regioni del Mezzogiorno]]</f>
        <v>0</v>
      </c>
      <c r="R7" s="181">
        <f>Table145678[[#This Row],[Agevolazione]]*Table145678[[#This Row],[% agevolazioni in investimenti di cui linea di intervento 022
(minimo 25%)]]</f>
        <v>0</v>
      </c>
      <c r="S7" s="181">
        <f>Table145678[[#This Row],[Agevolazione]]*Table145678[[#This Row],[% agevolazioni in investimenti di cui linea di intervento 023
(minimo 25%)]]</f>
        <v>0</v>
      </c>
      <c r="T7" s="181">
        <f>Table145678[[#This Row],[Agevolazione]]*Table145678[[#This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8"/>
      <c r="G8" s="178">
        <v>1720</v>
      </c>
      <c r="H8" s="179">
        <v>55</v>
      </c>
      <c r="I8" s="179">
        <f>Table145678[[#This Row],[Costo standard (€/ora)]]*Table145678[[#This Row],['# Mesi persona]]*Table145678[[#This Row],[Ore/anno]]/12</f>
        <v>0</v>
      </c>
      <c r="J8" s="180">
        <f>Table145678[[#This Row],[Costo Personale (€)]]*0.15</f>
        <v>0</v>
      </c>
      <c r="K8" s="180">
        <f>Table145678[[#This Row],[Costo Personale (€)]]+Table145678[[#This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Table145678[[#This Row],[Costo Totale del Personale (€)]]*(Table145678[[#This Row],[% intensità agevolazione]]+Table145678[[#This Row],[eventuale maggiorazione % intensità agevolazione]])</f>
        <v>0</v>
      </c>
      <c r="Q8" s="181">
        <f>Table145678[[#This Row],[Agevolazione]]*Table145678[[#This Row],[% agovolazioni localizzate nelle Regioni del Mezzogiorno]]</f>
        <v>0</v>
      </c>
      <c r="R8" s="181">
        <f>Table145678[[#This Row],[Agevolazione]]*Table145678[[#This Row],[% agevolazioni in investimenti di cui linea di intervento 022
(minimo 25%)]]</f>
        <v>0</v>
      </c>
      <c r="S8" s="181">
        <f>Table145678[[#This Row],[Agevolazione]]*Table145678[[#This Row],[% agevolazioni in investimenti di cui linea di intervento 023
(minimo 25%)]]</f>
        <v>0</v>
      </c>
      <c r="T8" s="181">
        <f>Table145678[[#This Row],[Agevolazione]]*Table145678[[#This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8"/>
      <c r="G9" s="178">
        <v>1720</v>
      </c>
      <c r="H9" s="179">
        <v>33</v>
      </c>
      <c r="I9" s="179">
        <f>Table145678[[#This Row],[Costo standard (€/ora)]]*Table145678[[#This Row],['# Mesi persona]]*Table145678[[#This Row],[Ore/anno]]/12</f>
        <v>0</v>
      </c>
      <c r="J9" s="180">
        <f>Table145678[[#This Row],[Costo Personale (€)]]*0.15</f>
        <v>0</v>
      </c>
      <c r="K9" s="180">
        <f>Table145678[[#This Row],[Costo Personale (€)]]+Table145678[[#This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Table145678[[#This Row],[Costo Totale del Personale (€)]]*(Table145678[[#This Row],[% intensità agevolazione]]+Table145678[[#This Row],[eventuale maggiorazione % intensità agevolazione]])</f>
        <v>0</v>
      </c>
      <c r="Q9" s="181">
        <f>Table145678[[#This Row],[Agevolazione]]*Table145678[[#This Row],[% agovolazioni localizzate nelle Regioni del Mezzogiorno]]</f>
        <v>0</v>
      </c>
      <c r="R9" s="181">
        <f>Table145678[[#This Row],[Agevolazione]]*Table145678[[#This Row],[% agevolazioni in investimenti di cui linea di intervento 022
(minimo 25%)]]</f>
        <v>0</v>
      </c>
      <c r="S9" s="181">
        <f>Table145678[[#This Row],[Agevolazione]]*Table145678[[#This Row],[% agevolazioni in investimenti di cui linea di intervento 023
(minimo 25%)]]</f>
        <v>0</v>
      </c>
      <c r="T9" s="181">
        <f>Table145678[[#This Row],[Agevolazione]]*Table145678[[#This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8"/>
      <c r="G10" s="178">
        <v>1720</v>
      </c>
      <c r="H10" s="179">
        <v>29</v>
      </c>
      <c r="I10" s="179">
        <f>Table145678[[#This Row],[Costo standard (€/ora)]]*Table145678[[#This Row],['# Mesi persona]]*Table145678[[#This Row],[Ore/anno]]/12</f>
        <v>0</v>
      </c>
      <c r="J10" s="180">
        <f>Table145678[[#This Row],[Costo Personale (€)]]*0.15</f>
        <v>0</v>
      </c>
      <c r="K10" s="180">
        <f>Table145678[[#This Row],[Costo Personale (€)]]+Table145678[[#This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Table145678[[#This Row],[Costo Totale del Personale (€)]]*(Table145678[[#This Row],[% intensità agevolazione]]+Table145678[[#This Row],[eventuale maggiorazione % intensità agevolazione]])</f>
        <v>0</v>
      </c>
      <c r="Q10" s="181">
        <f>Table145678[[#This Row],[Agevolazione]]*Table145678[[#This Row],[% agovolazioni localizzate nelle Regioni del Mezzogiorno]]</f>
        <v>0</v>
      </c>
      <c r="R10" s="181">
        <f>Table145678[[#This Row],[Agevolazione]]*Table145678[[#This Row],[% agevolazioni in investimenti di cui linea di intervento 022
(minimo 25%)]]</f>
        <v>0</v>
      </c>
      <c r="S10" s="181">
        <f>Table145678[[#This Row],[Agevolazione]]*Table145678[[#This Row],[% agevolazioni in investimenti di cui linea di intervento 023
(minimo 25%)]]</f>
        <v>0</v>
      </c>
      <c r="T10" s="181">
        <f>Table145678[[#This Row],[Agevolazione]]*Table145678[[#This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8"/>
      <c r="G11" s="178">
        <v>1720</v>
      </c>
      <c r="H11" s="179">
        <v>55</v>
      </c>
      <c r="I11" s="179">
        <f>Table145678[[#This Row],[Costo standard (€/ora)]]*Table145678[[#This Row],['# Mesi persona]]*Table145678[[#This Row],[Ore/anno]]/12</f>
        <v>0</v>
      </c>
      <c r="J11" s="180">
        <f>Table145678[[#This Row],[Costo Personale (€)]]*0.15</f>
        <v>0</v>
      </c>
      <c r="K11" s="180">
        <f>Table145678[[#This Row],[Costo Personale (€)]]+Table145678[[#This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Table145678[[#This Row],[Costo Totale del Personale (€)]]*(Table145678[[#This Row],[% intensità agevolazione]]+Table145678[[#This Row],[eventuale maggiorazione % intensità agevolazione]])</f>
        <v>0</v>
      </c>
      <c r="Q11" s="181">
        <f>Table145678[[#This Row],[Agevolazione]]*Table145678[[#This Row],[% agovolazioni localizzate nelle Regioni del Mezzogiorno]]</f>
        <v>0</v>
      </c>
      <c r="R11" s="181">
        <f>Table145678[[#This Row],[Agevolazione]]*Table145678[[#This Row],[% agevolazioni in investimenti di cui linea di intervento 022
(minimo 25%)]]</f>
        <v>0</v>
      </c>
      <c r="S11" s="181">
        <f>Table145678[[#This Row],[Agevolazione]]*Table145678[[#This Row],[% agevolazioni in investimenti di cui linea di intervento 023
(minimo 25%)]]</f>
        <v>0</v>
      </c>
      <c r="T11" s="181">
        <f>Table145678[[#This Row],[Agevolazione]]*Table145678[[#This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8"/>
      <c r="G12" s="178">
        <v>1720</v>
      </c>
      <c r="H12" s="179">
        <v>33</v>
      </c>
      <c r="I12" s="179">
        <f>Table145678[[#This Row],[Costo standard (€/ora)]]*Table145678[[#This Row],['# Mesi persona]]*Table145678[[#This Row],[Ore/anno]]/12</f>
        <v>0</v>
      </c>
      <c r="J12" s="180">
        <f>Table145678[[#This Row],[Costo Personale (€)]]*0.15</f>
        <v>0</v>
      </c>
      <c r="K12" s="180">
        <f>Table145678[[#This Row],[Costo Personale (€)]]+Table145678[[#This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Table145678[[#This Row],[Costo Totale del Personale (€)]]*(Table145678[[#This Row],[% intensità agevolazione]]+Table145678[[#This Row],[eventuale maggiorazione % intensità agevolazione]])</f>
        <v>0</v>
      </c>
      <c r="Q12" s="181">
        <f>Table145678[[#This Row],[Agevolazione]]*Table145678[[#This Row],[% agovolazioni localizzate nelle Regioni del Mezzogiorno]]</f>
        <v>0</v>
      </c>
      <c r="R12" s="181">
        <f>Table145678[[#This Row],[Agevolazione]]*Table145678[[#This Row],[% agevolazioni in investimenti di cui linea di intervento 022
(minimo 25%)]]</f>
        <v>0</v>
      </c>
      <c r="S12" s="181">
        <f>Table145678[[#This Row],[Agevolazione]]*Table145678[[#This Row],[% agevolazioni in investimenti di cui linea di intervento 023
(minimo 25%)]]</f>
        <v>0</v>
      </c>
      <c r="T12" s="181">
        <f>Table145678[[#This Row],[Agevolazione]]*Table145678[[#This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1</v>
      </c>
      <c r="C13" s="124"/>
      <c r="D13" s="139"/>
      <c r="E13" s="89"/>
      <c r="F13" s="189"/>
      <c r="G13" s="178">
        <v>1720</v>
      </c>
      <c r="H13" s="179">
        <v>29</v>
      </c>
      <c r="I13" s="179">
        <f>Table145678[[#This Row],[Costo standard (€/ora)]]*Table145678[[#This Row],['# Mesi persona]]*Table145678[[#This Row],[Ore/anno]]/12</f>
        <v>0</v>
      </c>
      <c r="J13" s="180">
        <f>Table145678[[#This Row],[Costo Personale (€)]]*0.15</f>
        <v>0</v>
      </c>
      <c r="K13" s="180">
        <f>Table145678[[#This Row],[Costo Personale (€)]]+Table145678[[#This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Table145678[[#This Row],[Costo Totale del Personale (€)]]*(Table145678[[#This Row],[% intensità agevolazione]]+Table145678[[#This Row],[eventuale maggiorazione % intensità agevolazione]])</f>
        <v>0</v>
      </c>
      <c r="Q13" s="181">
        <f>Table145678[[#This Row],[Agevolazione]]*Table145678[[#This Row],[% agovolazioni localizzate nelle Regioni del Mezzogiorno]]</f>
        <v>0</v>
      </c>
      <c r="R13" s="181">
        <f>Table145678[[#This Row],[Agevolazione]]*Table145678[[#This Row],[% agevolazioni in investimenti di cui linea di intervento 022
(minimo 25%)]]</f>
        <v>0</v>
      </c>
      <c r="S13" s="181">
        <f>Table145678[[#This Row],[Agevolazione]]*Table145678[[#This Row],[% agevolazioni in investimenti di cui linea di intervento 023
(minimo 25%)]]</f>
        <v>0</v>
      </c>
      <c r="T13" s="181">
        <f>Table145678[[#This Row],[Agevolazione]]*Table145678[[#This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34">
        <f>K2+K3+K4</f>
        <v>0</v>
      </c>
      <c r="O16" s="128" t="s">
        <v>37</v>
      </c>
      <c r="P16" s="134">
        <f>P2+P3+P4</f>
        <v>0</v>
      </c>
      <c r="Q16" s="134">
        <f>Q2+Q3+Q4</f>
        <v>0</v>
      </c>
      <c r="R16" s="134">
        <f>R2+R3+R4</f>
        <v>0</v>
      </c>
      <c r="S16" s="134">
        <f>S2+S3+S4</f>
        <v>0</v>
      </c>
      <c r="T16" s="134">
        <f>T2+T3+T4</f>
        <v>0</v>
      </c>
    </row>
    <row r="17" spans="1:21">
      <c r="J17" s="128" t="s">
        <v>38</v>
      </c>
      <c r="K17" s="134">
        <f>K5+K6+K7</f>
        <v>0</v>
      </c>
      <c r="O17" s="128" t="s">
        <v>38</v>
      </c>
      <c r="P17" s="134">
        <f>P5+P6+P7</f>
        <v>0</v>
      </c>
      <c r="Q17" s="134">
        <f>Q5+Q6+Q7</f>
        <v>0</v>
      </c>
      <c r="R17" s="134">
        <f>R5+R6+R7</f>
        <v>0</v>
      </c>
      <c r="S17" s="134">
        <f>S5+S6+S7</f>
        <v>0</v>
      </c>
      <c r="T17" s="134">
        <f>T5+T6+T7</f>
        <v>0</v>
      </c>
    </row>
    <row r="18" spans="1:21">
      <c r="J18" s="128" t="s">
        <v>39</v>
      </c>
      <c r="K18" s="134">
        <f>K8+K9+K10</f>
        <v>0</v>
      </c>
      <c r="O18" s="128" t="s">
        <v>39</v>
      </c>
      <c r="P18" s="134">
        <f>P8+P9+P10</f>
        <v>0</v>
      </c>
      <c r="Q18" s="134">
        <f>Q8+Q9+Q10</f>
        <v>0</v>
      </c>
      <c r="R18" s="134">
        <f>R8+R9+R10</f>
        <v>0</v>
      </c>
      <c r="S18" s="134">
        <f>S8+S9+S10</f>
        <v>0</v>
      </c>
      <c r="T18" s="134">
        <f>T8+T9+T10</f>
        <v>0</v>
      </c>
    </row>
    <row r="19" spans="1:21">
      <c r="J19" s="128" t="s">
        <v>40</v>
      </c>
      <c r="K19" s="134">
        <f>K11+K12+K13</f>
        <v>0</v>
      </c>
      <c r="O19" s="128" t="s">
        <v>40</v>
      </c>
      <c r="P19" s="134">
        <f>P11+P12+P13</f>
        <v>0</v>
      </c>
      <c r="Q19" s="134">
        <f>Q11+Q12+Q13</f>
        <v>0</v>
      </c>
      <c r="R19" s="134">
        <f>R11+R12+R13</f>
        <v>0</v>
      </c>
      <c r="S19" s="134">
        <f>S11+S12+S13</f>
        <v>0</v>
      </c>
      <c r="T19" s="134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35">
        <v>0</v>
      </c>
      <c r="I22" s="135">
        <v>0</v>
      </c>
      <c r="J22" s="135">
        <v>0</v>
      </c>
      <c r="K22" s="135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35">
        <f>K22*(B22+C22)</f>
        <v>0</v>
      </c>
      <c r="Q22" s="135">
        <f>P22*L22</f>
        <v>0</v>
      </c>
      <c r="R22" s="135">
        <f>P22*M22</f>
        <v>0</v>
      </c>
      <c r="S22" s="135">
        <f>P22*N22</f>
        <v>0</v>
      </c>
      <c r="T22" s="13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35">
        <v>0</v>
      </c>
      <c r="I23" s="135">
        <v>0</v>
      </c>
      <c r="J23" s="135">
        <v>0</v>
      </c>
      <c r="K23" s="135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35">
        <f>K23*(B23+C23)</f>
        <v>0</v>
      </c>
      <c r="Q23" s="135">
        <f>P23*L23</f>
        <v>0</v>
      </c>
      <c r="R23" s="135">
        <f t="shared" ref="R23:R25" si="2">P23*M23</f>
        <v>0</v>
      </c>
      <c r="S23" s="135">
        <f t="shared" ref="S23:S25" si="3">P23*N23</f>
        <v>0</v>
      </c>
      <c r="T23" s="13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35">
        <v>0</v>
      </c>
      <c r="I24" s="135">
        <v>0</v>
      </c>
      <c r="J24" s="135">
        <v>0</v>
      </c>
      <c r="K24" s="135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35">
        <f>K24*(B24+C24)</f>
        <v>0</v>
      </c>
      <c r="Q24" s="135">
        <f>P24*L24</f>
        <v>0</v>
      </c>
      <c r="R24" s="135">
        <f t="shared" si="2"/>
        <v>0</v>
      </c>
      <c r="S24" s="135">
        <f t="shared" si="3"/>
        <v>0</v>
      </c>
      <c r="T24" s="13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34">
        <f>K22+K16</f>
        <v>0</v>
      </c>
      <c r="O29" s="128" t="s">
        <v>37</v>
      </c>
      <c r="P29" s="134">
        <f t="shared" ref="P29:T32" si="5">P22+P16</f>
        <v>0</v>
      </c>
      <c r="Q29" s="134">
        <f t="shared" si="5"/>
        <v>0</v>
      </c>
      <c r="R29" s="134">
        <f t="shared" si="5"/>
        <v>0</v>
      </c>
      <c r="S29" s="134">
        <f t="shared" si="5"/>
        <v>0</v>
      </c>
      <c r="T29" s="134">
        <f t="shared" si="5"/>
        <v>0</v>
      </c>
    </row>
    <row r="30" spans="1:21">
      <c r="J30" s="128" t="s">
        <v>38</v>
      </c>
      <c r="K30" s="134">
        <f>K23+K17</f>
        <v>0</v>
      </c>
      <c r="O30" s="128" t="s">
        <v>38</v>
      </c>
      <c r="P30" s="134">
        <f t="shared" si="5"/>
        <v>0</v>
      </c>
      <c r="Q30" s="134">
        <f t="shared" si="5"/>
        <v>0</v>
      </c>
      <c r="R30" s="134">
        <f t="shared" si="5"/>
        <v>0</v>
      </c>
      <c r="S30" s="134">
        <f t="shared" si="5"/>
        <v>0</v>
      </c>
      <c r="T30" s="134">
        <f t="shared" si="5"/>
        <v>0</v>
      </c>
    </row>
    <row r="31" spans="1:21">
      <c r="J31" s="128" t="s">
        <v>39</v>
      </c>
      <c r="K31" s="134">
        <f>K24+K18</f>
        <v>0</v>
      </c>
      <c r="O31" s="128" t="s">
        <v>39</v>
      </c>
      <c r="P31" s="134">
        <f t="shared" si="5"/>
        <v>0</v>
      </c>
      <c r="Q31" s="134">
        <f t="shared" si="5"/>
        <v>0</v>
      </c>
      <c r="R31" s="134">
        <f t="shared" si="5"/>
        <v>0</v>
      </c>
      <c r="S31" s="134">
        <f t="shared" si="5"/>
        <v>0</v>
      </c>
      <c r="T31" s="134">
        <f t="shared" si="5"/>
        <v>0</v>
      </c>
    </row>
    <row r="32" spans="1:21">
      <c r="J32" s="128" t="s">
        <v>40</v>
      </c>
      <c r="K32" s="134">
        <f>K25+K19</f>
        <v>0</v>
      </c>
      <c r="O32" s="128" t="s">
        <v>40</v>
      </c>
      <c r="P32" s="134">
        <f t="shared" si="5"/>
        <v>0</v>
      </c>
      <c r="Q32" s="134">
        <f t="shared" si="5"/>
        <v>0</v>
      </c>
      <c r="R32" s="134">
        <f t="shared" si="5"/>
        <v>0</v>
      </c>
      <c r="S32" s="134">
        <f t="shared" si="5"/>
        <v>0</v>
      </c>
      <c r="T32" s="134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6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73" t="s">
        <v>111</v>
      </c>
      <c r="D3" s="173"/>
      <c r="E3" s="173"/>
      <c r="F3" s="173"/>
      <c r="G3" s="174" t="s">
        <v>112</v>
      </c>
      <c r="H3" s="174"/>
      <c r="I3" s="174"/>
      <c r="J3" s="174"/>
      <c r="K3" s="175" t="s">
        <v>113</v>
      </c>
      <c r="L3" s="175"/>
      <c r="T3" s="171" t="s">
        <v>114</v>
      </c>
      <c r="U3" s="171"/>
      <c r="V3" s="172" t="s">
        <v>115</v>
      </c>
      <c r="W3" s="172"/>
      <c r="X3" s="172"/>
      <c r="Y3" s="34"/>
    </row>
    <row r="4" spans="2:28" ht="49.15" customHeight="1">
      <c r="C4" s="64" t="s">
        <v>116</v>
      </c>
      <c r="D4" s="64" t="e">
        <f>#REF!</f>
        <v>#REF!</v>
      </c>
      <c r="E4" s="64" t="s">
        <v>117</v>
      </c>
      <c r="F4" s="64" t="s">
        <v>118</v>
      </c>
      <c r="G4" s="65" t="s">
        <v>119</v>
      </c>
      <c r="H4" s="65" t="s">
        <v>120</v>
      </c>
      <c r="I4" s="65" t="s">
        <v>121</v>
      </c>
      <c r="J4" s="65" t="s">
        <v>122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123</v>
      </c>
      <c r="O4" s="72" t="s">
        <v>124</v>
      </c>
      <c r="P4" s="73"/>
      <c r="R4" s="74"/>
      <c r="T4" s="67" t="s">
        <v>125</v>
      </c>
      <c r="U4" s="68" t="s">
        <v>126</v>
      </c>
      <c r="V4" s="69" t="s">
        <v>127</v>
      </c>
      <c r="W4" s="69" t="s">
        <v>128</v>
      </c>
      <c r="X4" s="69" t="s">
        <v>129</v>
      </c>
      <c r="Y4" s="30"/>
      <c r="Z4" s="83" t="s">
        <v>130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131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132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133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134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135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136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137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138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139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140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141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142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143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144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6">
      <c r="B23" s="24" t="s">
        <v>145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146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71" t="str">
        <f t="shared" ref="T26:X26" si="4">T3</f>
        <v>Cost in the South</v>
      </c>
      <c r="U26" s="171">
        <f t="shared" si="4"/>
        <v>0</v>
      </c>
      <c r="V26" s="172" t="str">
        <f t="shared" si="4"/>
        <v>% Costs by intervention field</v>
      </c>
      <c r="W26" s="172">
        <f t="shared" si="4"/>
        <v>0</v>
      </c>
      <c r="X26" s="172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4.9">
      <c r="B2" s="3" t="s">
        <v>147</v>
      </c>
      <c r="C2" s="80" t="s">
        <v>148</v>
      </c>
      <c r="D2" s="80" t="s">
        <v>149</v>
      </c>
      <c r="E2" s="80" t="s">
        <v>150</v>
      </c>
      <c r="F2" s="80" t="s">
        <v>151</v>
      </c>
      <c r="G2" s="80" t="s">
        <v>152</v>
      </c>
      <c r="H2" s="80" t="s">
        <v>153</v>
      </c>
      <c r="I2" s="80" t="s">
        <v>154</v>
      </c>
      <c r="J2" s="80" t="s">
        <v>155</v>
      </c>
      <c r="K2" s="82" t="s">
        <v>156</v>
      </c>
      <c r="L2" s="82" t="s">
        <v>157</v>
      </c>
    </row>
    <row r="3" spans="1:12" ht="15.6">
      <c r="A3" s="1">
        <v>1</v>
      </c>
      <c r="B3" s="2" t="s">
        <v>158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6">
      <c r="A4" s="1">
        <f t="shared" ref="A4:A17" si="2">A3+1</f>
        <v>2</v>
      </c>
      <c r="B4" s="2" t="s">
        <v>159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6">
      <c r="A5" s="1">
        <f t="shared" si="2"/>
        <v>3</v>
      </c>
      <c r="B5" s="2" t="s">
        <v>160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6">
      <c r="A6" s="1">
        <f t="shared" si="2"/>
        <v>4</v>
      </c>
      <c r="B6" s="2" t="s">
        <v>161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6">
      <c r="A7" s="1">
        <f t="shared" si="2"/>
        <v>5</v>
      </c>
      <c r="B7" s="2" t="s">
        <v>162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6">
      <c r="A8" s="1">
        <f t="shared" si="2"/>
        <v>6</v>
      </c>
      <c r="B8" s="2" t="s">
        <v>163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6">
      <c r="A9" s="1">
        <f t="shared" si="2"/>
        <v>7</v>
      </c>
      <c r="B9" s="2" t="s">
        <v>164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6">
      <c r="A10" s="1">
        <f t="shared" si="2"/>
        <v>8</v>
      </c>
      <c r="B10" s="2" t="s">
        <v>165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6">
      <c r="A11" s="1">
        <f t="shared" si="2"/>
        <v>9</v>
      </c>
      <c r="B11" s="2" t="s">
        <v>166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6">
      <c r="A12" s="1">
        <f t="shared" si="2"/>
        <v>10</v>
      </c>
      <c r="B12" s="2" t="s">
        <v>167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6">
      <c r="A13" s="1">
        <f t="shared" si="2"/>
        <v>11</v>
      </c>
      <c r="B13" s="2" t="s">
        <v>168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6">
      <c r="A14" s="1">
        <f t="shared" si="2"/>
        <v>12</v>
      </c>
      <c r="B14" s="2" t="s">
        <v>169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6">
      <c r="A15" s="1">
        <f t="shared" si="2"/>
        <v>13</v>
      </c>
      <c r="B15" s="2" t="s">
        <v>170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6">
      <c r="A16" s="1">
        <f t="shared" si="2"/>
        <v>14</v>
      </c>
      <c r="B16" s="2" t="s">
        <v>171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6">
      <c r="A17" s="1">
        <f t="shared" si="2"/>
        <v>15</v>
      </c>
      <c r="B17" s="2" t="s">
        <v>172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173</v>
      </c>
      <c r="C19" s="80" t="s">
        <v>148</v>
      </c>
      <c r="D19" s="80" t="s">
        <v>149</v>
      </c>
      <c r="E19" s="80" t="s">
        <v>150</v>
      </c>
      <c r="F19" s="80" t="s">
        <v>151</v>
      </c>
      <c r="G19" s="80" t="s">
        <v>152</v>
      </c>
      <c r="H19" s="80" t="s">
        <v>153</v>
      </c>
      <c r="I19" s="80" t="s">
        <v>154</v>
      </c>
      <c r="J19" s="80" t="s">
        <v>155</v>
      </c>
      <c r="K19" s="82" t="s">
        <v>156</v>
      </c>
      <c r="L19" s="82" t="s">
        <v>157</v>
      </c>
    </row>
    <row r="20" spans="1:12" ht="18" customHeight="1">
      <c r="A20" s="1">
        <v>1</v>
      </c>
      <c r="B20" s="2" t="s">
        <v>158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159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160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161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162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163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164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165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166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167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168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6">
      <c r="A31" s="1">
        <f t="shared" si="5"/>
        <v>12</v>
      </c>
      <c r="B31" s="2" t="s">
        <v>169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6">
      <c r="A32" s="1">
        <f t="shared" si="5"/>
        <v>13</v>
      </c>
      <c r="B32" s="2" t="s">
        <v>170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6">
      <c r="A33" s="1">
        <f t="shared" si="5"/>
        <v>14</v>
      </c>
      <c r="B33" s="2" t="s">
        <v>171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6">
      <c r="A34" s="1">
        <f t="shared" si="5"/>
        <v>15</v>
      </c>
      <c r="B34" s="2" t="s">
        <v>172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6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4.9">
      <c r="B36" s="8" t="s">
        <v>174</v>
      </c>
      <c r="C36" s="80" t="s">
        <v>148</v>
      </c>
      <c r="D36" s="80" t="s">
        <v>149</v>
      </c>
      <c r="E36" s="80" t="s">
        <v>150</v>
      </c>
      <c r="F36" s="80" t="s">
        <v>151</v>
      </c>
      <c r="G36" s="80" t="s">
        <v>152</v>
      </c>
      <c r="H36" s="80" t="s">
        <v>153</v>
      </c>
      <c r="I36" s="80" t="s">
        <v>154</v>
      </c>
      <c r="J36" s="80" t="s">
        <v>155</v>
      </c>
      <c r="K36" s="82" t="s">
        <v>156</v>
      </c>
      <c r="L36" s="82" t="s">
        <v>175</v>
      </c>
      <c r="M36" s="82" t="s">
        <v>157</v>
      </c>
    </row>
    <row r="37" spans="1:13" ht="15.6">
      <c r="A37" s="1">
        <v>1</v>
      </c>
      <c r="B37" s="2" t="s">
        <v>158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6">
      <c r="A38" s="1">
        <f t="shared" ref="A38:A51" si="14">A37+1</f>
        <v>2</v>
      </c>
      <c r="B38" s="2" t="s">
        <v>159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6">
      <c r="A39" s="1">
        <f t="shared" si="14"/>
        <v>3</v>
      </c>
      <c r="B39" s="2" t="s">
        <v>160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6">
      <c r="A40" s="1">
        <f t="shared" si="14"/>
        <v>4</v>
      </c>
      <c r="B40" s="2" t="s">
        <v>161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6">
      <c r="A41" s="1">
        <f t="shared" si="14"/>
        <v>5</v>
      </c>
      <c r="B41" s="2" t="s">
        <v>162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6">
      <c r="A42" s="1">
        <f t="shared" si="14"/>
        <v>6</v>
      </c>
      <c r="B42" s="2" t="s">
        <v>163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6">
      <c r="A43" s="1">
        <f t="shared" si="14"/>
        <v>7</v>
      </c>
      <c r="B43" s="2" t="s">
        <v>164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6">
      <c r="A44" s="1">
        <f t="shared" si="14"/>
        <v>8</v>
      </c>
      <c r="B44" s="2" t="s">
        <v>165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6">
      <c r="A45" s="1">
        <f t="shared" si="14"/>
        <v>9</v>
      </c>
      <c r="B45" s="2" t="s">
        <v>166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6">
      <c r="A46" s="1">
        <f t="shared" si="14"/>
        <v>10</v>
      </c>
      <c r="B46" s="2" t="s">
        <v>167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6">
      <c r="A47" s="1">
        <f t="shared" si="14"/>
        <v>11</v>
      </c>
      <c r="B47" s="2" t="s">
        <v>168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6">
      <c r="A48" s="1">
        <f t="shared" si="14"/>
        <v>12</v>
      </c>
      <c r="B48" s="2" t="s">
        <v>169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6">
      <c r="A49" s="1">
        <f t="shared" si="14"/>
        <v>13</v>
      </c>
      <c r="B49" s="2" t="s">
        <v>170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6">
      <c r="A50" s="1">
        <f t="shared" si="14"/>
        <v>14</v>
      </c>
      <c r="B50" s="2" t="s">
        <v>171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6">
      <c r="A51" s="1">
        <f t="shared" si="14"/>
        <v>15</v>
      </c>
      <c r="B51" s="2" t="s">
        <v>172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4.9">
      <c r="B53" s="3" t="s">
        <v>176</v>
      </c>
      <c r="C53" s="80" t="s">
        <v>148</v>
      </c>
      <c r="D53" s="80" t="s">
        <v>149</v>
      </c>
      <c r="E53" s="80" t="s">
        <v>150</v>
      </c>
      <c r="F53" s="80" t="s">
        <v>151</v>
      </c>
      <c r="G53" s="80" t="s">
        <v>152</v>
      </c>
      <c r="H53" s="80" t="s">
        <v>153</v>
      </c>
      <c r="I53" s="80" t="s">
        <v>154</v>
      </c>
      <c r="J53" s="80" t="s">
        <v>155</v>
      </c>
      <c r="K53" s="82" t="s">
        <v>156</v>
      </c>
      <c r="L53" s="82" t="s">
        <v>175</v>
      </c>
      <c r="M53" s="82" t="s">
        <v>157</v>
      </c>
    </row>
    <row r="54" spans="1:13" ht="15.6">
      <c r="A54" s="1">
        <v>1</v>
      </c>
      <c r="B54" s="2" t="s">
        <v>158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6">
      <c r="A55" s="1">
        <f t="shared" ref="A55:A68" si="23">A54+1</f>
        <v>2</v>
      </c>
      <c r="B55" s="2" t="s">
        <v>159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6">
      <c r="A56" s="1">
        <f t="shared" si="23"/>
        <v>3</v>
      </c>
      <c r="B56" s="2" t="s">
        <v>160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6">
      <c r="A57" s="1">
        <f t="shared" si="23"/>
        <v>4</v>
      </c>
      <c r="B57" s="2" t="s">
        <v>161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6">
      <c r="A58" s="1">
        <f t="shared" si="23"/>
        <v>5</v>
      </c>
      <c r="B58" s="2" t="s">
        <v>162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6">
      <c r="A59" s="1">
        <f t="shared" si="23"/>
        <v>6</v>
      </c>
      <c r="B59" s="2" t="s">
        <v>163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6">
      <c r="A60" s="1">
        <f t="shared" si="23"/>
        <v>7</v>
      </c>
      <c r="B60" s="2" t="s">
        <v>164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6">
      <c r="A61" s="1">
        <f t="shared" si="23"/>
        <v>8</v>
      </c>
      <c r="B61" s="2" t="s">
        <v>165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6">
      <c r="A62" s="1">
        <f t="shared" si="23"/>
        <v>9</v>
      </c>
      <c r="B62" s="2" t="s">
        <v>166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6">
      <c r="A63" s="1">
        <f t="shared" si="23"/>
        <v>10</v>
      </c>
      <c r="B63" s="2" t="s">
        <v>167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6">
      <c r="A64" s="1">
        <f t="shared" si="23"/>
        <v>11</v>
      </c>
      <c r="B64" s="2" t="s">
        <v>168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6">
      <c r="A65" s="1">
        <f t="shared" si="23"/>
        <v>12</v>
      </c>
      <c r="B65" s="2" t="s">
        <v>169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6">
      <c r="A66" s="1">
        <f t="shared" si="23"/>
        <v>13</v>
      </c>
      <c r="B66" s="2" t="s">
        <v>170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6">
      <c r="A67" s="1">
        <f t="shared" si="23"/>
        <v>14</v>
      </c>
      <c r="B67" s="2" t="s">
        <v>171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6">
      <c r="A68" s="1">
        <f t="shared" si="23"/>
        <v>15</v>
      </c>
      <c r="B68" s="2" t="s">
        <v>172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3a08f5-4675-4aa4-8a1e-9d83b1e3d784">
      <Terms xmlns="http://schemas.microsoft.com/office/infopath/2007/PartnerControls"/>
    </lcf76f155ced4ddcb4097134ff3c332f>
    <TaxCatchAll xmlns="072360b4-26c2-46eb-b918-c05f433dadb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9FA319732D3C41B041A30DD8F46348" ma:contentTypeVersion="9" ma:contentTypeDescription="Creare un nuovo documento." ma:contentTypeScope="" ma:versionID="4c82f14e6ab3e7824ec8b4145df7b889">
  <xsd:schema xmlns:xsd="http://www.w3.org/2001/XMLSchema" xmlns:xs="http://www.w3.org/2001/XMLSchema" xmlns:p="http://schemas.microsoft.com/office/2006/metadata/properties" xmlns:ns2="bf3a08f5-4675-4aa4-8a1e-9d83b1e3d784" xmlns:ns3="072360b4-26c2-46eb-b918-c05f433dadba" targetNamespace="http://schemas.microsoft.com/office/2006/metadata/properties" ma:root="true" ma:fieldsID="da40ab8e10eacd8b2a3062cb9db4f3b0" ns2:_="" ns3:_="">
    <xsd:import namespace="bf3a08f5-4675-4aa4-8a1e-9d83b1e3d784"/>
    <xsd:import namespace="072360b4-26c2-46eb-b918-c05f433dad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3a08f5-4675-4aa4-8a1e-9d83b1e3d7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2360b4-26c2-46eb-b918-c05f433dadb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5f4a018-d03a-4976-a683-65fabc6a97e1}" ma:internalName="TaxCatchAll" ma:showField="CatchAllData" ma:web="072360b4-26c2-46eb-b918-c05f433dad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198738-D82D-413F-A6AE-FA9E2DC8FAC4}"/>
</file>

<file path=customXml/itemProps2.xml><?xml version="1.0" encoding="utf-8"?>
<ds:datastoreItem xmlns:ds="http://schemas.openxmlformats.org/officeDocument/2006/customXml" ds:itemID="{4E9732A3-0C82-4401-97F7-7F2ADF2FF8FF}"/>
</file>

<file path=customXml/itemProps3.xml><?xml version="1.0" encoding="utf-8"?>
<ds:datastoreItem xmlns:ds="http://schemas.openxmlformats.org/officeDocument/2006/customXml" ds:itemID="{83CBA936-21BF-4122-A617-629670013C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Utente guest</cp:lastModifiedBy>
  <cp:revision/>
  <dcterms:created xsi:type="dcterms:W3CDTF">2022-05-02T08:24:30Z</dcterms:created>
  <dcterms:modified xsi:type="dcterms:W3CDTF">2023-09-07T13:20:22Z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0x010100FD9FA319732D3C41B041A30DD8F46348</vt:lpwstr>
  </property>
  <property fmtid="{D5CDD505-2E9C-101B-9397-08002B2CF9AE}" pid="3" name="MediaServiceImageTags">
    <vt:lpwstr/>
  </property>
</Properties>
</file>