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0" yWindow="140" windowWidth="15260" windowHeight="5180" tabRatio="853" firstSheet="1" activeTab="3"/>
  </bookViews>
  <sheets>
    <sheet name="database Dicatech 20132014" sheetId="1" r:id="rId1"/>
    <sheet name="SINTESI" sheetId="7" r:id="rId2"/>
    <sheet name="L7 BARI" sheetId="15" r:id="rId3"/>
    <sheet name="L7 civile-ambientale Taranto" sheetId="6" r:id="rId4"/>
    <sheet name="L7 civile FOGGIA" sheetId="8" r:id="rId5"/>
    <sheet name="L23 edile" sheetId="9" r:id="rId6"/>
    <sheet name="LM35 CIVILE BARI" sheetId="11" r:id="rId7"/>
    <sheet name="LM23 bari" sheetId="13" r:id="rId8"/>
    <sheet name="LM35 CIVILE TARANTO" sheetId="12" r:id="rId9"/>
    <sheet name="LM24" sheetId="14" r:id="rId10"/>
    <sheet name="L7 civile " sheetId="3" r:id="rId11"/>
    <sheet name="L7 ambientale" sheetId="4" r:id="rId12"/>
    <sheet name="L7 civile-ambientale" sheetId="5" r:id="rId13"/>
  </sheets>
  <externalReferences>
    <externalReference r:id="rId14"/>
  </externalReferences>
  <definedNames>
    <definedName name="_xlnm._FilterDatabase" localSheetId="0" hidden="1">'database Dicatech 20132014'!$A$2:$O$177</definedName>
    <definedName name="_xlnm._FilterDatabase" localSheetId="5" hidden="1">'L23 edile'!$A$11:$M$35</definedName>
    <definedName name="_xlnm._FilterDatabase" localSheetId="11" hidden="1">'L7 ambientale'!$A$12:$M$25</definedName>
    <definedName name="_xlnm._FilterDatabase" localSheetId="2" hidden="1">'L7 BARI'!$A$11:$M$55</definedName>
    <definedName name="_xlnm._FilterDatabase" localSheetId="10" hidden="1">'L7 civile '!$A$11:$M$23</definedName>
    <definedName name="_xlnm._FilterDatabase" localSheetId="4" hidden="1">'L7 civile FOGGIA'!$A$12:$M$28</definedName>
    <definedName name="_xlnm._FilterDatabase" localSheetId="12" hidden="1">'L7 civile-ambientale'!$A$12:$M$34</definedName>
    <definedName name="_xlnm._FilterDatabase" localSheetId="3" hidden="1">'L7 civile-ambientale Taranto'!$A$12:$M$40</definedName>
    <definedName name="_xlnm._FilterDatabase" localSheetId="7" hidden="1">'LM23 bari'!$A$11:$M$38</definedName>
    <definedName name="_xlnm._FilterDatabase" localSheetId="9" hidden="1">'LM24'!$A$11:$M$26</definedName>
    <definedName name="_xlnm._FilterDatabase" localSheetId="6" hidden="1">'LM35 CIVILE BARI'!$A$11:$M$25</definedName>
    <definedName name="_xlnm._FilterDatabase" localSheetId="8" hidden="1">'LM35 CIVILE TARANTO'!$A$11:$M$27</definedName>
  </definedNames>
  <calcPr calcId="145621"/>
</workbook>
</file>

<file path=xl/calcChain.xml><?xml version="1.0" encoding="utf-8"?>
<calcChain xmlns="http://schemas.openxmlformats.org/spreadsheetml/2006/main">
  <c r="G6" i="7" l="1"/>
  <c r="F6" i="7"/>
  <c r="F5" i="7"/>
  <c r="F4" i="7"/>
  <c r="F3" i="7"/>
  <c r="G2" i="7" s="1"/>
  <c r="H2" i="7" s="1"/>
  <c r="F2" i="7"/>
  <c r="G4" i="7" l="1"/>
  <c r="H4" i="7" s="1"/>
  <c r="J9" i="15" l="1"/>
  <c r="I9" i="15"/>
  <c r="K8" i="15"/>
  <c r="J8" i="15"/>
  <c r="H8" i="15"/>
  <c r="B8" i="15"/>
  <c r="E4" i="15"/>
  <c r="D4" i="15"/>
  <c r="B4" i="15"/>
  <c r="C4" i="15"/>
  <c r="B1" i="15"/>
  <c r="I4" i="15"/>
  <c r="H4" i="15"/>
  <c r="B5" i="15" l="1"/>
  <c r="D5" i="15"/>
  <c r="C5" i="15"/>
  <c r="E5" i="15"/>
  <c r="I5" i="15"/>
  <c r="H9" i="15"/>
  <c r="H5" i="15"/>
  <c r="B9" i="15"/>
  <c r="K9" i="15"/>
  <c r="H42" i="7"/>
  <c r="G42" i="7"/>
  <c r="F42" i="7"/>
  <c r="E35" i="7" l="1"/>
  <c r="E26" i="7"/>
  <c r="H27" i="7"/>
  <c r="G27" i="7"/>
  <c r="F27" i="7"/>
  <c r="E27" i="7"/>
  <c r="H15" i="7"/>
  <c r="G15" i="7"/>
  <c r="F15" i="7"/>
  <c r="E15" i="7"/>
  <c r="E29" i="7"/>
  <c r="F22" i="7"/>
  <c r="E22" i="7"/>
  <c r="E41" i="7" s="1"/>
  <c r="H21" i="7"/>
  <c r="H23" i="7" s="1"/>
  <c r="G21" i="7"/>
  <c r="G23" i="7" s="1"/>
  <c r="F21" i="7"/>
  <c r="E21" i="7"/>
  <c r="E40" i="7" s="1"/>
  <c r="E42" i="7" s="1"/>
  <c r="M2" i="7"/>
  <c r="H18" i="7"/>
  <c r="G18" i="7"/>
  <c r="E18" i="7"/>
  <c r="F18" i="7"/>
  <c r="I8" i="14"/>
  <c r="H8" i="14"/>
  <c r="J4" i="14"/>
  <c r="I4" i="14"/>
  <c r="H4" i="14"/>
  <c r="D4" i="14"/>
  <c r="B1" i="14"/>
  <c r="E4" i="14"/>
  <c r="C4" i="14"/>
  <c r="B8" i="14"/>
  <c r="B4" i="14"/>
  <c r="J8" i="13"/>
  <c r="H8" i="13"/>
  <c r="I4" i="13"/>
  <c r="H4" i="13"/>
  <c r="E4" i="13"/>
  <c r="D4" i="13"/>
  <c r="C4" i="13"/>
  <c r="B8" i="13"/>
  <c r="B4" i="13"/>
  <c r="I9" i="13" s="1"/>
  <c r="B1" i="13"/>
  <c r="I8" i="12"/>
  <c r="H8" i="12"/>
  <c r="E4" i="12"/>
  <c r="D4" i="12"/>
  <c r="B8" i="12"/>
  <c r="B4" i="12"/>
  <c r="B1" i="12"/>
  <c r="I8" i="11"/>
  <c r="H8" i="11"/>
  <c r="B8" i="11"/>
  <c r="E4" i="11"/>
  <c r="D4" i="11"/>
  <c r="C4" i="11"/>
  <c r="B4" i="11"/>
  <c r="H4" i="11" s="1"/>
  <c r="H9" i="3"/>
  <c r="H9" i="8"/>
  <c r="I8" i="9"/>
  <c r="I9" i="9" s="1"/>
  <c r="H8" i="9"/>
  <c r="H9" i="9" s="1"/>
  <c r="J4" i="9"/>
  <c r="J5" i="9" s="1"/>
  <c r="I4" i="9"/>
  <c r="I5" i="9" s="1"/>
  <c r="H4" i="9"/>
  <c r="H5" i="9" s="1"/>
  <c r="E4" i="9"/>
  <c r="D4" i="9"/>
  <c r="C4" i="9"/>
  <c r="B8" i="9"/>
  <c r="B4" i="9"/>
  <c r="B1" i="9"/>
  <c r="K8" i="8"/>
  <c r="H8" i="8"/>
  <c r="B8" i="8"/>
  <c r="B4" i="8"/>
  <c r="H4" i="8" s="1"/>
  <c r="B1" i="8"/>
  <c r="H180" i="1"/>
  <c r="B4" i="6"/>
  <c r="B8" i="6"/>
  <c r="E4" i="6"/>
  <c r="D4" i="6"/>
  <c r="C4" i="6"/>
  <c r="B1" i="6"/>
  <c r="H9" i="6" s="1"/>
  <c r="K8" i="6"/>
  <c r="J8" i="6"/>
  <c r="I8" i="6"/>
  <c r="K4" i="6"/>
  <c r="J4" i="6"/>
  <c r="I4" i="6"/>
  <c r="H4" i="6"/>
  <c r="K8" i="5"/>
  <c r="K9" i="5" s="1"/>
  <c r="J8" i="5"/>
  <c r="I8" i="5"/>
  <c r="I9" i="5" s="1"/>
  <c r="K4" i="5"/>
  <c r="J4" i="5"/>
  <c r="I4" i="5"/>
  <c r="H4" i="5"/>
  <c r="H5" i="5" s="1"/>
  <c r="B1" i="5"/>
  <c r="B8" i="5"/>
  <c r="J9" i="5" s="1"/>
  <c r="E4" i="5"/>
  <c r="E5" i="5" s="1"/>
  <c r="D4" i="5"/>
  <c r="C4" i="5"/>
  <c r="B4" i="5"/>
  <c r="B4" i="4"/>
  <c r="E5" i="4" s="1"/>
  <c r="B1" i="4"/>
  <c r="I8" i="4"/>
  <c r="I9" i="4" s="1"/>
  <c r="H8" i="4"/>
  <c r="H9" i="4" s="1"/>
  <c r="H4" i="4"/>
  <c r="H5" i="4" s="1"/>
  <c r="C4" i="4"/>
  <c r="B8" i="4"/>
  <c r="D4" i="4"/>
  <c r="D5" i="4" s="1"/>
  <c r="C4" i="3"/>
  <c r="C5" i="3" s="1"/>
  <c r="B4" i="3"/>
  <c r="E4" i="3"/>
  <c r="E5" i="3" s="1"/>
  <c r="I8" i="3"/>
  <c r="I9" i="3" s="1"/>
  <c r="H8" i="3"/>
  <c r="I4" i="3"/>
  <c r="I5" i="3" s="1"/>
  <c r="H4" i="3"/>
  <c r="H5" i="3" s="1"/>
  <c r="D4" i="3"/>
  <c r="D5" i="3" s="1"/>
  <c r="B8" i="3"/>
  <c r="B1" i="3"/>
  <c r="J5" i="14" l="1"/>
  <c r="E23" i="7"/>
  <c r="F23" i="7"/>
  <c r="E11" i="7"/>
  <c r="G11" i="7"/>
  <c r="F11" i="7"/>
  <c r="H11" i="7"/>
  <c r="H30" i="7"/>
  <c r="G30" i="7"/>
  <c r="I5" i="14"/>
  <c r="H5" i="14"/>
  <c r="B9" i="14"/>
  <c r="C5" i="14"/>
  <c r="E5" i="14"/>
  <c r="D5" i="14"/>
  <c r="I9" i="14"/>
  <c r="H9" i="14"/>
  <c r="B5" i="14"/>
  <c r="I5" i="13"/>
  <c r="B5" i="13"/>
  <c r="B9" i="13"/>
  <c r="H9" i="13"/>
  <c r="J9" i="13"/>
  <c r="C5" i="13"/>
  <c r="E5" i="13"/>
  <c r="D5" i="13"/>
  <c r="H5" i="13"/>
  <c r="B5" i="12"/>
  <c r="B9" i="12"/>
  <c r="C5" i="12"/>
  <c r="E5" i="12"/>
  <c r="H9" i="12"/>
  <c r="D5" i="12"/>
  <c r="I9" i="12"/>
  <c r="H4" i="12"/>
  <c r="H5" i="12" s="1"/>
  <c r="I9" i="11"/>
  <c r="B1" i="11"/>
  <c r="B5" i="11" s="1"/>
  <c r="H9" i="11"/>
  <c r="D5" i="11"/>
  <c r="H5" i="11"/>
  <c r="C5" i="11"/>
  <c r="E5" i="11"/>
  <c r="C5" i="9"/>
  <c r="E5" i="9"/>
  <c r="B5" i="9"/>
  <c r="D5" i="9"/>
  <c r="B9" i="9"/>
  <c r="B5" i="8"/>
  <c r="B9" i="8"/>
  <c r="I9" i="8"/>
  <c r="K9" i="8"/>
  <c r="J9" i="8"/>
  <c r="C5" i="8"/>
  <c r="E5" i="8"/>
  <c r="I5" i="8"/>
  <c r="D5" i="8"/>
  <c r="H5" i="8"/>
  <c r="J5" i="8"/>
  <c r="E30" i="7"/>
  <c r="F30" i="7"/>
  <c r="E5" i="6"/>
  <c r="C5" i="6"/>
  <c r="I5" i="6"/>
  <c r="K5" i="6"/>
  <c r="I9" i="6"/>
  <c r="K9" i="6"/>
  <c r="D5" i="6"/>
  <c r="H5" i="6"/>
  <c r="J5" i="6"/>
  <c r="B5" i="6"/>
  <c r="B9" i="6"/>
  <c r="J9" i="6"/>
  <c r="K5" i="5"/>
  <c r="J5" i="5"/>
  <c r="I5" i="5"/>
  <c r="C5" i="4"/>
  <c r="C5" i="5"/>
  <c r="B5" i="5"/>
  <c r="D5" i="5"/>
  <c r="H9" i="5"/>
  <c r="B9" i="5"/>
  <c r="B5" i="4"/>
  <c r="B9" i="4"/>
  <c r="B9" i="3"/>
  <c r="B5" i="3"/>
  <c r="B9" i="11" l="1"/>
</calcChain>
</file>

<file path=xl/sharedStrings.xml><?xml version="1.0" encoding="utf-8"?>
<sst xmlns="http://schemas.openxmlformats.org/spreadsheetml/2006/main" count="5121" uniqueCount="425">
  <si>
    <t>DOCENTE</t>
  </si>
  <si>
    <t>QUAL</t>
  </si>
  <si>
    <t>Dip.</t>
  </si>
  <si>
    <t>SSD Docente</t>
  </si>
  <si>
    <t>INSEGNAMENTO/MODULO</t>
  </si>
  <si>
    <t>SSD</t>
  </si>
  <si>
    <t>TIPOLOGIA</t>
  </si>
  <si>
    <t>CFU</t>
  </si>
  <si>
    <t>Accorp./Mutuato</t>
  </si>
  <si>
    <t>CdS</t>
  </si>
  <si>
    <t>Curr</t>
  </si>
  <si>
    <t>SEDE</t>
  </si>
  <si>
    <t>ANNO</t>
  </si>
  <si>
    <t>SEM</t>
  </si>
  <si>
    <t>Delibera Affidamento</t>
  </si>
  <si>
    <t>AMOROSI Angelo</t>
  </si>
  <si>
    <t>PA</t>
  </si>
  <si>
    <t>DICATECH</t>
  </si>
  <si>
    <t>ICAR/07</t>
  </si>
  <si>
    <t xml:space="preserve">Fondazioni   </t>
  </si>
  <si>
    <t>C.D.P.</t>
  </si>
  <si>
    <t>LM-23</t>
  </si>
  <si>
    <t>Comune</t>
  </si>
  <si>
    <t>BARI</t>
  </si>
  <si>
    <t>I</t>
  </si>
  <si>
    <t>1° Semestre</t>
  </si>
  <si>
    <t>CdD 10/05/2013</t>
  </si>
  <si>
    <t>AMORUSO Vitantonio</t>
  </si>
  <si>
    <t>RU</t>
  </si>
  <si>
    <t>ICAR/01</t>
  </si>
  <si>
    <t>Idraulica fluviale</t>
  </si>
  <si>
    <t>Idraulica</t>
  </si>
  <si>
    <t>II</t>
  </si>
  <si>
    <t>2° Semestre</t>
  </si>
  <si>
    <t>ANGELINI Maria</t>
  </si>
  <si>
    <t>CONTR</t>
  </si>
  <si>
    <t>GIS e Telerilevamento</t>
  </si>
  <si>
    <t>ICAR/06</t>
  </si>
  <si>
    <t>Contratto</t>
  </si>
  <si>
    <t>LM-35</t>
  </si>
  <si>
    <t>Taranto</t>
  </si>
  <si>
    <t>TARANTO</t>
  </si>
  <si>
    <t>CDD 13/09/2013</t>
  </si>
  <si>
    <t>APOLLONIO Ciro</t>
  </si>
  <si>
    <t>Costruzioni idrauliche</t>
  </si>
  <si>
    <t>ICAR/02</t>
  </si>
  <si>
    <t>L7</t>
  </si>
  <si>
    <t>Civile - Foggia</t>
  </si>
  <si>
    <t>FOGGIA</t>
  </si>
  <si>
    <t>III</t>
  </si>
  <si>
    <t>ARBOREA Stefania</t>
  </si>
  <si>
    <t>CDD 03/04/2014</t>
  </si>
  <si>
    <t>BALACCO Gabriella</t>
  </si>
  <si>
    <t xml:space="preserve">Tecnica dei lavori idraulici + Irrigazione e drenaggio \ 2° Modulo: Irrigazione e drenaggio   </t>
  </si>
  <si>
    <t>BARILE Sara</t>
  </si>
  <si>
    <t>Analisi matematica II   (A-K)</t>
  </si>
  <si>
    <t>MAT/05</t>
  </si>
  <si>
    <t>Civile e Ambientale</t>
  </si>
  <si>
    <t>CdD 22/10/2013</t>
  </si>
  <si>
    <t>Analisi matematica II   (L-Z)</t>
  </si>
  <si>
    <t>BEN MEFTAH Mouldi</t>
  </si>
  <si>
    <t>Idraulica Marittima</t>
  </si>
  <si>
    <t xml:space="preserve"> I anno LM35</t>
  </si>
  <si>
    <t>BERARDI Marco</t>
  </si>
  <si>
    <t>Geometria e Algebra</t>
  </si>
  <si>
    <t>MAT/03</t>
  </si>
  <si>
    <t xml:space="preserve"> L8 e L9 TA</t>
  </si>
  <si>
    <t>Delibera DMMM</t>
  </si>
  <si>
    <t>BERLOCO Nicola</t>
  </si>
  <si>
    <t xml:space="preserve">Sostenibilità delle infrastrutture di trasporto   </t>
  </si>
  <si>
    <t>ICAR/04</t>
  </si>
  <si>
    <t>Bari</t>
  </si>
  <si>
    <t>BINETTI Mario</t>
  </si>
  <si>
    <t>ICAR/05</t>
  </si>
  <si>
    <t>Fondamenti di Ingegneria dei Trasporti</t>
  </si>
  <si>
    <t>Suppl. retr.</t>
  </si>
  <si>
    <t>CdD 25/07/2013</t>
  </si>
  <si>
    <t xml:space="preserve">Pianificazione dei trasporti + Gestione ed esercizio dei sistemi di trasporto \ 1° Modulo: Pianificazione dei trasporti   </t>
  </si>
  <si>
    <t>Trasporti</t>
  </si>
  <si>
    <t>Giunta 21/05/2013</t>
  </si>
  <si>
    <t xml:space="preserve">Sistemi di trasporto urbano e metropolitano   </t>
  </si>
  <si>
    <t>BLASI DI STATTE Stelio</t>
  </si>
  <si>
    <t>Pianificazione Territoriale - Mod. 2</t>
  </si>
  <si>
    <t>ICAR/20</t>
  </si>
  <si>
    <t>BOGHETICH Giancarlo</t>
  </si>
  <si>
    <t>PO</t>
  </si>
  <si>
    <t>ING-IND/22</t>
  </si>
  <si>
    <t>Chimica ambientale e tecnolgie per la tutela ambientale - 2° Modulo: Tecnologie per la tutela ambientale</t>
  </si>
  <si>
    <t xml:space="preserve">Scienza e tecnologia dei materiali   </t>
  </si>
  <si>
    <t>contratto</t>
  </si>
  <si>
    <t>Civile</t>
  </si>
  <si>
    <t>BONVINO Umberto</t>
  </si>
  <si>
    <t>Costruzioni di strade,ferrovie ed aeroporti</t>
  </si>
  <si>
    <t>BORRI Dino</t>
  </si>
  <si>
    <t>Ingegneria del territorio</t>
  </si>
  <si>
    <t>CAFARO Francesco</t>
  </si>
  <si>
    <t xml:space="preserve">Opere di sostegno   </t>
  </si>
  <si>
    <t>Geotecnica</t>
  </si>
  <si>
    <t>CALIANDRO Rocco</t>
  </si>
  <si>
    <t>Fisica II - Mod. 1</t>
  </si>
  <si>
    <t>FIS/01</t>
  </si>
  <si>
    <t>Fisica II - Mod. 2</t>
  </si>
  <si>
    <t>CALO' Giuseppe</t>
  </si>
  <si>
    <t>GEO/05</t>
  </si>
  <si>
    <t xml:space="preserve">Geomeccanica degli ammassi rocciosi   </t>
  </si>
  <si>
    <t>CdD 13/11/2013</t>
  </si>
  <si>
    <t>CAMARDA Domenico</t>
  </si>
  <si>
    <t xml:space="preserve">Tecnica urbanistica I + Laboratorio </t>
  </si>
  <si>
    <t>L-23</t>
  </si>
  <si>
    <t>Tecniche Urbanistiche</t>
  </si>
  <si>
    <t>CAPOZZI Alberto</t>
  </si>
  <si>
    <t>DMMM</t>
  </si>
  <si>
    <t>Analisi matematica I   (A-K)</t>
  </si>
  <si>
    <t>CAPRIOLI Mauro</t>
  </si>
  <si>
    <t xml:space="preserve">Cartografia numerica   </t>
  </si>
  <si>
    <t>Ambientale</t>
  </si>
  <si>
    <t xml:space="preserve">Geomatica   </t>
  </si>
  <si>
    <t>CARPENTIERI Mario</t>
  </si>
  <si>
    <t>DIEI</t>
  </si>
  <si>
    <t>ING-IND/31</t>
  </si>
  <si>
    <t>Elettrotecnica</t>
  </si>
  <si>
    <t>Delibera DIEI</t>
  </si>
  <si>
    <t>CASAMASSIMA DANIELA</t>
  </si>
  <si>
    <t>Lingua inglese</t>
  </si>
  <si>
    <t>L-LIN/12</t>
  </si>
  <si>
    <t>CASTORANI Antonio</t>
  </si>
  <si>
    <t>CERAMI Giovanna</t>
  </si>
  <si>
    <t>Analisi matematica I (L-Z)</t>
  </si>
  <si>
    <t>CHIAIA Giancarlo</t>
  </si>
  <si>
    <t xml:space="preserve">Idraulica   </t>
  </si>
  <si>
    <t>CHIEPPA Loredana</t>
  </si>
  <si>
    <t xml:space="preserve">Geometria   </t>
  </si>
  <si>
    <t>D.D. n. 3838 del 26/09/13</t>
  </si>
  <si>
    <t>COLONNA Pasquale</t>
  </si>
  <si>
    <t>Cantieri di Infrastrutture viarie</t>
  </si>
  <si>
    <t xml:space="preserve">Progettazione integrata delle infrastrutture viarie   </t>
  </si>
  <si>
    <t>CONTE Emilia</t>
  </si>
  <si>
    <t>ICAR/10</t>
  </si>
  <si>
    <t>Architettura tecnica I + Laboratorio</t>
  </si>
  <si>
    <t>COSTANTINO Domenica</t>
  </si>
  <si>
    <t>DICAR</t>
  </si>
  <si>
    <t>Topografia e Geomatica I</t>
  </si>
  <si>
    <t>COTECCHIA Federica</t>
  </si>
  <si>
    <t xml:space="preserve">Dinamica dei terreni + Stabilità dei pendii \ 2° Modulo: Stabilità dei pendii   </t>
  </si>
  <si>
    <t>D.D. n. 3911 del 01/10/13</t>
  </si>
  <si>
    <t xml:space="preserve"> L-7 - Civile - 3°a.</t>
  </si>
  <si>
    <t xml:space="preserve">Geotecnica </t>
  </si>
  <si>
    <t>DALENO Domenico</t>
  </si>
  <si>
    <t>Disegno dell'architettura II - Informatica grafica \ 2° Modulo: Informatica grafica</t>
  </si>
  <si>
    <t>ING-INF/05</t>
  </si>
  <si>
    <t>D.D. n. 4562 del 25/10/2013</t>
  </si>
  <si>
    <t>D'AMATO Maurizio</t>
  </si>
  <si>
    <t>ICAR/22</t>
  </si>
  <si>
    <t>Estimo</t>
  </si>
  <si>
    <t xml:space="preserve">Valutazione immobiliare   </t>
  </si>
  <si>
    <t>LM-24</t>
  </si>
  <si>
    <t xml:space="preserve"> II anno  LM24</t>
  </si>
  <si>
    <t>DAMIANI Leonardo</t>
  </si>
  <si>
    <t xml:space="preserve">Regime e protezione dei litorali dei litorali </t>
  </si>
  <si>
    <t>DE FILIPPIS Maria Maddalena</t>
  </si>
  <si>
    <t>Analisi matematica II</t>
  </si>
  <si>
    <t>DE FILIPPIS Nicola</t>
  </si>
  <si>
    <t>DIF</t>
  </si>
  <si>
    <t>Fisica generale II - 2°Modulo: Fisica generale II   (A-K)</t>
  </si>
  <si>
    <t>Delibera DIF</t>
  </si>
  <si>
    <t>Fisica generale II - 2°Modulo: Fisica generale II   (L-Z)</t>
  </si>
  <si>
    <t>DE FINO Mariella</t>
  </si>
  <si>
    <t xml:space="preserve">Progettazione ed innovazione di componenti e sistemi edilizi   </t>
  </si>
  <si>
    <t>DE VENUTO Giuseppe</t>
  </si>
  <si>
    <t>Gestione dei sistemi idraulici - mod. 2</t>
  </si>
  <si>
    <t>DEL VECCHIO Monica</t>
  </si>
  <si>
    <t>Normativa Europea - mod. 2</t>
  </si>
  <si>
    <t>IUS/14</t>
  </si>
  <si>
    <t>DELL'ANNA Maria Michela</t>
  </si>
  <si>
    <t>CHIM/07</t>
  </si>
  <si>
    <t xml:space="preserve">Chimica </t>
  </si>
  <si>
    <t>DELL'ORCO Mauro</t>
  </si>
  <si>
    <t xml:space="preserve">Pianificazione dei trasporti + Gestione ed esercizio dei sistemi di trasporto \ 2° Modulo: Gestione ed esercizio dei sistemi di trasporto   </t>
  </si>
  <si>
    <t xml:space="preserve">Trasporti marittimi ed aerei e Sistemi di infrastrutture di viabilità   </t>
  </si>
  <si>
    <t>DELL'OSSO Guido Raffaele</t>
  </si>
  <si>
    <t>ICAR/11</t>
  </si>
  <si>
    <t>Sostenibilità dei processi e sistemi edilizi e Management del progetto e della costruzione - 1° Modulo: Sostenibilità dei processi e sistemi edilizi</t>
  </si>
  <si>
    <t>Sostenibilità dei processi e sistemi edilizi e Management del progetto e della costruzione - 2° Modulo: Management del progetto e della costruzione</t>
  </si>
  <si>
    <t>DI MARZO Marcello</t>
  </si>
  <si>
    <t>Organizzazione del cantiere   (a-k)</t>
  </si>
  <si>
    <t>Organizzazione del cantiere   (l-z)</t>
  </si>
  <si>
    <t>DI MODUGNO Maria</t>
  </si>
  <si>
    <t>Complementi di costruzioni idrauliche</t>
  </si>
  <si>
    <t>DOGLIONI Angelo</t>
  </si>
  <si>
    <t>Geologia applicata alla tutela ambientale</t>
  </si>
  <si>
    <t>EMMA Daniela</t>
  </si>
  <si>
    <t>Geometria e algebra   (L-Z)</t>
  </si>
  <si>
    <t>FALCONE Micaela</t>
  </si>
  <si>
    <t>Diritto Europeo ambientale</t>
  </si>
  <si>
    <t>FATIGUSO Fabio</t>
  </si>
  <si>
    <t>Recupero degli edifici storici e Manutenzione e conservazione del patrimonio edilizio esistente - 1° Modulo: Recupero degli edifici storici</t>
  </si>
  <si>
    <t>Recupero degli edifici storici e Manutenzione e conservazione del patrimonio edilizio esistente - 2° Modulo: Manutenzione e conservazione del patrimonio edilizio esistente</t>
  </si>
  <si>
    <t>FATO Ida</t>
  </si>
  <si>
    <t>ING-IND/11</t>
  </si>
  <si>
    <t xml:space="preserve">Fisica tecnica ambientale - Progetti di servizi tecnologici \1° Modulo: Fisica tecnica ambientale  (L-Z)
</t>
  </si>
  <si>
    <t>Impianti di climatizzazione - Principi di ingegneria elettrica \ 1°Modulo: Impianti di climatizzazione</t>
  </si>
  <si>
    <t>FAVUZZI Cecilia</t>
  </si>
  <si>
    <t>Fisica generale I  (A-K)</t>
  </si>
  <si>
    <t>Fisica generale II - 1°Modulo: Fisica generale II   (A-K)</t>
  </si>
  <si>
    <t>FEDERICO Antonio</t>
  </si>
  <si>
    <t>FIDELIBUS Corrado</t>
  </si>
  <si>
    <t>FIDELIBUS Dolores</t>
  </si>
  <si>
    <t xml:space="preserve">Geologia applicata   </t>
  </si>
  <si>
    <t xml:space="preserve">Prevenzione, controllo e rischio ambientale  </t>
  </si>
  <si>
    <t>FIORE Alessandra</t>
  </si>
  <si>
    <t>Tecnica delle costruzioni</t>
  </si>
  <si>
    <t>ICAR/09</t>
  </si>
  <si>
    <t>FLORIO Giuseppe</t>
  </si>
  <si>
    <t xml:space="preserve">Meccanica razionale </t>
  </si>
  <si>
    <t>MAT/07</t>
  </si>
  <si>
    <t>FRADDOSIO Aguinaldo</t>
  </si>
  <si>
    <t>ICAR/08</t>
  </si>
  <si>
    <t>Scienza delle Costruzioni II e Principi di ingegneria sismica - 1° Modulo: Scienza delle Costruzioni II</t>
  </si>
  <si>
    <t>Delibera DICAR</t>
  </si>
  <si>
    <t>FRATINO Umberto</t>
  </si>
  <si>
    <t xml:space="preserve">Gestione dei bacini idrografici   </t>
  </si>
  <si>
    <t>GIASI Concetta</t>
  </si>
  <si>
    <t>Geoingegneria ambientale</t>
  </si>
  <si>
    <t xml:space="preserve">Geologia applicata alla difesa ambientale   </t>
  </si>
  <si>
    <t>GIGLIETTO Nicola</t>
  </si>
  <si>
    <t>Fisica  I</t>
  </si>
  <si>
    <t xml:space="preserve"> 1° modulo L8 e L9 TA</t>
  </si>
  <si>
    <t>GIOIA Andrea</t>
  </si>
  <si>
    <t>Risorse idriche</t>
  </si>
  <si>
    <t>GRECO Carlo</t>
  </si>
  <si>
    <t>Analisi matematica I - 1° modulo</t>
  </si>
  <si>
    <t>Analisi matematica I - 2° modulo</t>
  </si>
  <si>
    <t>GRECO Rita</t>
  </si>
  <si>
    <t xml:space="preserve">Tecnica delle costruzioni + Laboratorio </t>
  </si>
  <si>
    <t>IACOBELLIS Vito</t>
  </si>
  <si>
    <t>Idrologia di bacino</t>
  </si>
  <si>
    <t>IANNONE Francesco</t>
  </si>
  <si>
    <t xml:space="preserve">Fisica tecnica ambientale - Progetti di servizi tecnologici \ 2° Modulo: Progetti di servizi tecnologici  </t>
  </si>
  <si>
    <t>IAVAGNILIO Raffaele</t>
  </si>
  <si>
    <t>ING-IND/17</t>
  </si>
  <si>
    <t>Sicurezza degli impianti industriali</t>
  </si>
  <si>
    <t>LA RAGIONE Luigi</t>
  </si>
  <si>
    <t xml:space="preserve">Scienza delle costruzioni II </t>
  </si>
  <si>
    <t>LATRONICO Mario</t>
  </si>
  <si>
    <t>Chimica ambientale e tecnolgie per la tutela ambientale - 1° Modulo: Chimica ambientale</t>
  </si>
  <si>
    <t>LEONE Antonio</t>
  </si>
  <si>
    <t>PO - EXT</t>
  </si>
  <si>
    <t xml:space="preserve">Tecnica urbanistica   </t>
  </si>
  <si>
    <t>LIUZZI  Raffaele</t>
  </si>
  <si>
    <t>Strade, ferrovie ed aeroporti</t>
  </si>
  <si>
    <t>CdD 22/10/2013;
CdD 03/04/2014</t>
  </si>
  <si>
    <t>MAGGI Giorgio</t>
  </si>
  <si>
    <t>Fisica generale</t>
  </si>
  <si>
    <t>MANCINI Francesco</t>
  </si>
  <si>
    <t xml:space="preserve">Topografia e tecniche di rilevamento   </t>
  </si>
  <si>
    <t>MARZANO Salvatore</t>
  </si>
  <si>
    <t>Scienza delle costruzioni</t>
  </si>
  <si>
    <t>C.D.P.
Suppl.retr.</t>
  </si>
  <si>
    <t>MAZZA Mirko</t>
  </si>
  <si>
    <t>Meccanica delle strutture</t>
  </si>
  <si>
    <t>Strutture</t>
  </si>
  <si>
    <t>MEZZINA Mauro</t>
  </si>
  <si>
    <t>MONGIELLO Giovanni</t>
  </si>
  <si>
    <t>ICAR/17</t>
  </si>
  <si>
    <t>Disegno (L-Z)</t>
  </si>
  <si>
    <t xml:space="preserve">Disegno dell'architettura II - Informatica grafica \ 1° Modulo: Disegno dell'architettura II   </t>
  </si>
  <si>
    <t xml:space="preserve">MONNO Valeria </t>
  </si>
  <si>
    <t xml:space="preserve">Pianificazione Territoriale </t>
  </si>
  <si>
    <t>Pianificazione Territoriale - Mod. 1</t>
  </si>
  <si>
    <t>MORRONE Emiliano</t>
  </si>
  <si>
    <t>Scienza delle costruzioni **- mod. 1</t>
  </si>
  <si>
    <t>CDD 19/12/2013</t>
  </si>
  <si>
    <t>Scienza delle costruzioni **- mod. 2</t>
  </si>
  <si>
    <t>MOSCHINI Francesco</t>
  </si>
  <si>
    <t>ICAR/18</t>
  </si>
  <si>
    <t>Storia dell'architettura e della città</t>
  </si>
  <si>
    <t>MOSSA Michele</t>
  </si>
  <si>
    <t>Idraulica - mod. 1</t>
  </si>
  <si>
    <t>Idraulica - mod. 2</t>
  </si>
  <si>
    <t>NICO Giovanni</t>
  </si>
  <si>
    <t>Fisica generale III</t>
  </si>
  <si>
    <t>Fisica gen. B L8 TA</t>
  </si>
  <si>
    <t>NOTARNICOLA Michele</t>
  </si>
  <si>
    <t>Gestione dei Rifiuti</t>
  </si>
  <si>
    <t>Tecnologia dei Materiali</t>
  </si>
  <si>
    <t>1° modulo L8 e L9 TA</t>
  </si>
  <si>
    <t>OLIVA Antonio Vito G.</t>
  </si>
  <si>
    <t>OTTOMANELLI Michele</t>
  </si>
  <si>
    <t xml:space="preserve">Sistemi di trasporto - mod. II Logistica territoriale </t>
  </si>
  <si>
    <t>CdD 28/06/2013</t>
  </si>
  <si>
    <t>Sistemi trasporto - mod I  Sistemi di trasporto</t>
  </si>
  <si>
    <t>PALAGACHEV Dian Kostadinov</t>
  </si>
  <si>
    <t xml:space="preserve">Analisi matematica </t>
  </si>
  <si>
    <t>PETRELLA Andrea</t>
  </si>
  <si>
    <t xml:space="preserve">Tecnologia dei materiali e chimica applicata </t>
  </si>
  <si>
    <t>PETRILLO Antonio F.</t>
  </si>
  <si>
    <t>Idraulica ambientale   -</t>
  </si>
  <si>
    <t>PETRUZZELLI Domenico</t>
  </si>
  <si>
    <t xml:space="preserve">Chimica e tecnologia delle acque   </t>
  </si>
  <si>
    <t>Idraulica + trasporti</t>
  </si>
  <si>
    <t xml:space="preserve">Tecnologia dei materiali e chimica applicata   </t>
  </si>
  <si>
    <t>PICCINNI Alberto F.</t>
  </si>
  <si>
    <t>Infrastrutture e pianificazione di bacino</t>
  </si>
  <si>
    <t xml:space="preserve">Tecnica dei lavori idraulici + Irrigazione e drenaggio \ 1° Modulo: Tecnica dei lavori idraulici   </t>
  </si>
  <si>
    <t>PINTO MARIA ASSUNTA</t>
  </si>
  <si>
    <t>PISCIOTTA Massimo</t>
  </si>
  <si>
    <t>PORCO Francesco</t>
  </si>
  <si>
    <t>PUGLIESE Gabriella Maria</t>
  </si>
  <si>
    <t>Fisica generale II - 1° Modulo: Fisica generale II   (L-Z)</t>
  </si>
  <si>
    <t>RAFFAELE Domenico</t>
  </si>
  <si>
    <t xml:space="preserve">Costruzioni in acciaio + Teoria e progetto di ponti \ 1° Modulo: Costruzioni in acciaio   </t>
  </si>
  <si>
    <t xml:space="preserve">Strutture </t>
  </si>
  <si>
    <t xml:space="preserve">Costruzioni in acciaio + Teoria e progetto di ponti \ 2° Modulo: Teoria e progetto di ponti   </t>
  </si>
  <si>
    <t>RANIERI Ezio</t>
  </si>
  <si>
    <t>ICAR/03</t>
  </si>
  <si>
    <t>Ingegneria sanitaria ed ambientale</t>
  </si>
  <si>
    <t xml:space="preserve">Progetto e gestione delle opere di ingegneria sanitaria   </t>
  </si>
  <si>
    <t>RANIERI Gennaro</t>
  </si>
  <si>
    <t>RANIERI Vittorio</t>
  </si>
  <si>
    <t>Sostenibilità delle infrastrutture viarie</t>
  </si>
  <si>
    <t>REINA Alessandro</t>
  </si>
  <si>
    <t>Tecnica delle costruzioni II e costruzioni in zona sismica - Geologia tecnica \ 2°Modulo: Geologia tecnica</t>
  </si>
  <si>
    <t>RICCIUTI Umberto</t>
  </si>
  <si>
    <t xml:space="preserve">Dinamica delle strutture   </t>
  </si>
  <si>
    <t>ROCCO Maria Grazia</t>
  </si>
  <si>
    <t>Disegno dell'architettura</t>
  </si>
  <si>
    <t>ROCIOLA Giuseppe</t>
  </si>
  <si>
    <t xml:space="preserve">Composizione Architettonica e Urbana   </t>
  </si>
  <si>
    <t>ICAR/14</t>
  </si>
  <si>
    <t>ROMANAZZI Giuseppe</t>
  </si>
  <si>
    <t>Chimica</t>
  </si>
  <si>
    <t>L8 e L9 TA</t>
  </si>
  <si>
    <t>ROSSI Gabriele</t>
  </si>
  <si>
    <t>Disegno</t>
  </si>
  <si>
    <t>SALLUSTIO Angeloantonio</t>
  </si>
  <si>
    <t>SASSANELLI Domenico</t>
  </si>
  <si>
    <t>Tecnica ed economia dei Trasporti</t>
  </si>
  <si>
    <t>Tecnica ed economia dei Trasporti - 1° Modulo</t>
  </si>
  <si>
    <t xml:space="preserve">Tecnica ed economia dei Trasporti - 2° Modulo: Tecnica ed economia dei Trasporti </t>
  </si>
  <si>
    <t>SCARANO Antonio</t>
  </si>
  <si>
    <t>SCIOTI Albina</t>
  </si>
  <si>
    <t>Ambienti e sistemi edilizi</t>
  </si>
  <si>
    <t>SCOZZI Barabara</t>
  </si>
  <si>
    <t>ING-IND/35</t>
  </si>
  <si>
    <t>Economia ed organizzazione aziendale  - mod. 1</t>
  </si>
  <si>
    <t>VACANTE</t>
  </si>
  <si>
    <t>Geologia Applicata</t>
  </si>
  <si>
    <t>SPAGNOLO Vincenzo</t>
  </si>
  <si>
    <t>Fisica generale I   (L-Z)</t>
  </si>
  <si>
    <t>SPINELLI Domenico</t>
  </si>
  <si>
    <t xml:space="preserve">Disegno   </t>
  </si>
  <si>
    <t>Disegno (A-K)</t>
  </si>
  <si>
    <t>SPINELLI MARIA CHIARA</t>
  </si>
  <si>
    <t>L9 TA</t>
  </si>
  <si>
    <t>CdD 03/04/2014</t>
  </si>
  <si>
    <t>SURANNA Gian Paolo</t>
  </si>
  <si>
    <t>Chimica   (A-K)</t>
  </si>
  <si>
    <t>Chimica   (L-Z)</t>
  </si>
  <si>
    <t>SYLOS LABINI Marcello</t>
  </si>
  <si>
    <t>Impianti di climatizzazione - Principi di ingegneria elettrica \ 2°Modulo: Principi di ingegneria elettrica</t>
  </si>
  <si>
    <t>TARANTINO Eufemia</t>
  </si>
  <si>
    <t xml:space="preserve">G.I.S. e telerilevamento   </t>
  </si>
  <si>
    <t>TATARANNI Assunta</t>
  </si>
  <si>
    <t>Meccanica razionale (A-K)</t>
  </si>
  <si>
    <t>Meccanica razionale (L-Z)</t>
  </si>
  <si>
    <t>TERRUSI Antonio</t>
  </si>
  <si>
    <t>Geometria e algebra  (A-K)</t>
  </si>
  <si>
    <t>TINELLI Roccaldo</t>
  </si>
  <si>
    <t>TORTORICI Giovanni</t>
  </si>
  <si>
    <t xml:space="preserve">Architettura tecnica </t>
  </si>
  <si>
    <t>Contratto gratuito</t>
  </si>
  <si>
    <t xml:space="preserve">TOSTO Antonio </t>
  </si>
  <si>
    <t>Scienza delle Costruzioni II e Principi di ingegneria sismica - 2° Modulo: Principi di ingegneria sismica</t>
  </si>
  <si>
    <t xml:space="preserve">Tecnica delle costruzioni II e costruzioni in zona sismica - Geologia tecnica \ 1° Modulo: Tecnica delle costruzioni II e costruzioni in zona sismica   </t>
  </si>
  <si>
    <t>UBBRIACO Pietro</t>
  </si>
  <si>
    <t xml:space="preserve">Materiali per il risanamento delle opere civili   </t>
  </si>
  <si>
    <t>Strutt. +Geot.</t>
  </si>
  <si>
    <t>UVA Giuseppina</t>
  </si>
  <si>
    <t xml:space="preserve">Costruzioni in zona sismica   </t>
  </si>
  <si>
    <t>VENTRELLA Nicola</t>
  </si>
  <si>
    <t xml:space="preserve">Geoingegneria ambientale   </t>
  </si>
  <si>
    <t>VERDOSCIA Cesare</t>
  </si>
  <si>
    <t>Geometria descrittiva</t>
  </si>
  <si>
    <t>VERGURA Silvano</t>
  </si>
  <si>
    <t>1 Semestre</t>
  </si>
  <si>
    <t>VITIELLO Maria</t>
  </si>
  <si>
    <t>Meccanica razionale</t>
  </si>
  <si>
    <t>L9  TA</t>
  </si>
  <si>
    <t>VITONE Claudia</t>
  </si>
  <si>
    <t xml:space="preserve">Geotecnica   </t>
  </si>
  <si>
    <t>ZUCCARO Giorgio</t>
  </si>
  <si>
    <t>Gestione dei sistemi idraulici - mod. 1</t>
  </si>
  <si>
    <t>NOME</t>
  </si>
  <si>
    <t>TOT</t>
  </si>
  <si>
    <t>CDP</t>
  </si>
  <si>
    <t>%</t>
  </si>
  <si>
    <t>crediti</t>
  </si>
  <si>
    <t>contratti/supplenza</t>
  </si>
  <si>
    <t>esterni</t>
  </si>
  <si>
    <t>CREDITI TOTALI</t>
  </si>
  <si>
    <t>NUMERO CREDITI TOTALI EROGATI DA DICATECH</t>
  </si>
  <si>
    <t>numero docenti Dicatech</t>
  </si>
  <si>
    <t>TOT Crediti insegnati</t>
  </si>
  <si>
    <t xml:space="preserve">Carico medio/docente </t>
  </si>
  <si>
    <t>CONTRATTO</t>
  </si>
  <si>
    <t>CELLA DI CALCOLO PER SUBTOTALE</t>
  </si>
  <si>
    <t>numero docenti ruolo</t>
  </si>
  <si>
    <t>TOT Crediti CDP</t>
  </si>
  <si>
    <t>ALTRI DIPARTIMENTI</t>
  </si>
  <si>
    <t>TOT Crediti supplenze</t>
  </si>
  <si>
    <t xml:space="preserve">media/docente </t>
  </si>
  <si>
    <t>numero docenti</t>
  </si>
  <si>
    <t>CONTRATTI ESTERNI</t>
  </si>
  <si>
    <t>numero docenti esterni</t>
  </si>
  <si>
    <t>Dicatech CDP</t>
  </si>
  <si>
    <t>Altri dip. CDP</t>
  </si>
  <si>
    <t>Altri Dip. Suppl.</t>
  </si>
  <si>
    <t>Contratti</t>
  </si>
  <si>
    <t>Dicatech suppl.</t>
  </si>
  <si>
    <t xml:space="preserve">TOTALE </t>
  </si>
  <si>
    <t>Media/docente</t>
  </si>
  <si>
    <t>CDP, CD</t>
  </si>
  <si>
    <t>altri dip</t>
  </si>
  <si>
    <t>aff. grat./supplenze/
contratti</t>
  </si>
  <si>
    <t>Dicatech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</si>
</sst>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6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6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EFE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1">
    <xf numFmtId="0" fontId="0" fillId="0" borderId="0" xfId="0"/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4" borderId="14" xfId="1" applyFont="1" applyFill="1" applyBorder="1" applyAlignment="1">
      <alignment horizontal="center"/>
    </xf>
    <xf numFmtId="9" fontId="0" fillId="8" borderId="1" xfId="1" applyFont="1" applyFill="1" applyBorder="1" applyAlignment="1">
      <alignment horizontal="center"/>
    </xf>
    <xf numFmtId="9" fontId="0" fillId="9" borderId="1" xfId="1" applyFont="1" applyFill="1" applyBorder="1" applyAlignment="1">
      <alignment horizontal="center"/>
    </xf>
    <xf numFmtId="9" fontId="0" fillId="10" borderId="1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9" fontId="0" fillId="7" borderId="12" xfId="1" applyFont="1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9" fontId="0" fillId="5" borderId="1" xfId="1" applyFont="1" applyFill="1" applyBorder="1" applyAlignment="1">
      <alignment horizontal="center"/>
    </xf>
    <xf numFmtId="9" fontId="0" fillId="6" borderId="1" xfId="1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8" fillId="4" borderId="1" xfId="1" applyFont="1" applyFill="1" applyBorder="1" applyAlignment="1">
      <alignment horizontal="center"/>
    </xf>
    <xf numFmtId="9" fontId="8" fillId="4" borderId="14" xfId="1" applyFont="1" applyFill="1" applyBorder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9" fontId="8" fillId="9" borderId="1" xfId="1" applyFon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center"/>
    </xf>
    <xf numFmtId="164" fontId="0" fillId="10" borderId="1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/>
    <xf numFmtId="0" fontId="13" fillId="11" borderId="1" xfId="0" applyFont="1" applyFill="1" applyBorder="1" applyAlignment="1">
      <alignment horizontal="center" wrapText="1"/>
    </xf>
    <xf numFmtId="9" fontId="8" fillId="4" borderId="1" xfId="1" applyNumberFormat="1" applyFont="1" applyFill="1" applyBorder="1" applyAlignment="1">
      <alignment horizontal="center"/>
    </xf>
    <xf numFmtId="9" fontId="8" fillId="4" borderId="14" xfId="1" applyNumberFormat="1" applyFont="1" applyFill="1" applyBorder="1" applyAlignment="1">
      <alignment horizontal="center"/>
    </xf>
    <xf numFmtId="9" fontId="8" fillId="7" borderId="12" xfId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 vertical="center"/>
    </xf>
    <xf numFmtId="9" fontId="8" fillId="7" borderId="1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10" borderId="1" xfId="1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4" borderId="0" xfId="0" applyFill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13" borderId="2" xfId="0" applyFill="1" applyBorder="1"/>
    <xf numFmtId="0" fontId="0" fillId="13" borderId="3" xfId="0" applyFill="1" applyBorder="1"/>
    <xf numFmtId="0" fontId="0" fillId="14" borderId="7" xfId="0" applyFill="1" applyBorder="1"/>
    <xf numFmtId="0" fontId="0" fillId="14" borderId="8" xfId="0" applyFill="1" applyBorder="1"/>
    <xf numFmtId="0" fontId="0" fillId="12" borderId="2" xfId="0" applyFill="1" applyBorder="1"/>
    <xf numFmtId="0" fontId="0" fillId="12" borderId="3" xfId="0" applyFill="1" applyBorder="1"/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0" fillId="15" borderId="7" xfId="0" applyFill="1" applyBorder="1"/>
    <xf numFmtId="0" fontId="0" fillId="15" borderId="8" xfId="0" applyFill="1" applyBorder="1"/>
    <xf numFmtId="165" fontId="0" fillId="15" borderId="7" xfId="0" applyNumberFormat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1" fontId="0" fillId="14" borderId="14" xfId="0" applyNumberFormat="1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165" fontId="0" fillId="14" borderId="7" xfId="0" applyNumberFormat="1" applyFont="1" applyFill="1" applyBorder="1" applyAlignment="1">
      <alignment horizontal="center" vertical="center"/>
    </xf>
    <xf numFmtId="1" fontId="0" fillId="14" borderId="8" xfId="0" applyNumberFormat="1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/>
    </xf>
    <xf numFmtId="1" fontId="0" fillId="14" borderId="9" xfId="0" applyNumberFormat="1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/>
    </xf>
    <xf numFmtId="165" fontId="0" fillId="15" borderId="14" xfId="0" applyNumberFormat="1" applyFont="1" applyFill="1" applyBorder="1" applyAlignment="1">
      <alignment horizontal="center" vertical="center"/>
    </xf>
    <xf numFmtId="165" fontId="0" fillId="15" borderId="8" xfId="0" applyNumberFormat="1" applyFont="1" applyFill="1" applyBorder="1" applyAlignment="1">
      <alignment horizontal="center" vertical="center"/>
    </xf>
    <xf numFmtId="165" fontId="0" fillId="15" borderId="9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8" fillId="0" borderId="1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8" fillId="3" borderId="1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1" fontId="8" fillId="3" borderId="14" xfId="0" applyNumberFormat="1" applyFont="1" applyFill="1" applyBorder="1" applyAlignment="1">
      <alignment horizontal="center" vertical="center"/>
    </xf>
    <xf numFmtId="0" fontId="0" fillId="17" borderId="7" xfId="0" applyFill="1" applyBorder="1"/>
    <xf numFmtId="0" fontId="0" fillId="17" borderId="8" xfId="0" applyFill="1" applyBorder="1"/>
    <xf numFmtId="1" fontId="8" fillId="17" borderId="14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6" borderId="10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00FF"/>
      <color rgb="FF00FFFF"/>
      <color rgb="FFFF00FF"/>
      <color rgb="FFEFEFFF"/>
      <color rgb="FFFFFFFF"/>
      <color rgb="FFCCFF33"/>
      <color rgb="FFE7F6FF"/>
      <color rgb="FFFEF1E6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Offerta Formativa DICATECh: tipologia incarico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2"/>
            <c:bubble3D val="0"/>
            <c:spPr>
              <a:solidFill>
                <a:srgbClr val="00FFFF"/>
              </a:solidFill>
            </c:spPr>
          </c:dPt>
          <c:dPt>
            <c:idx val="4"/>
            <c:bubble3D val="0"/>
            <c:spPr>
              <a:solidFill>
                <a:srgbClr val="FF00FF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(SINTESI!$A$10,SINTESI!$A$14,SINTESI!$A$22,SINTESI!$A$26,SINTESI!$A$34)</c:f>
              <c:strCache>
                <c:ptCount val="5"/>
                <c:pt idx="0">
                  <c:v>Dicatech CDP</c:v>
                </c:pt>
                <c:pt idx="1">
                  <c:v>Dicatech suppl.</c:v>
                </c:pt>
                <c:pt idx="2">
                  <c:v>Altri dip. CDP</c:v>
                </c:pt>
                <c:pt idx="3">
                  <c:v>Altri Dip. Suppl.</c:v>
                </c:pt>
                <c:pt idx="4">
                  <c:v>Contratti</c:v>
                </c:pt>
              </c:strCache>
            </c:strRef>
          </c:cat>
          <c:val>
            <c:numRef>
              <c:f>(SINTESI!$E$10,SINTESI!$E$14,SINTESI!$E$22,SINTESI!$E$26,SINTESI!$E$34)</c:f>
              <c:numCache>
                <c:formatCode>General</c:formatCode>
                <c:ptCount val="5"/>
                <c:pt idx="0">
                  <c:v>612</c:v>
                </c:pt>
                <c:pt idx="1">
                  <c:v>114</c:v>
                </c:pt>
                <c:pt idx="2">
                  <c:v>129</c:v>
                </c:pt>
                <c:pt idx="3">
                  <c:v>42</c:v>
                </c:pt>
                <c:pt idx="4">
                  <c:v>312</c:v>
                </c:pt>
              </c:numCache>
            </c:numRef>
          </c:val>
        </c:ser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2"/>
            <c:bubble3D val="0"/>
            <c:spPr>
              <a:solidFill>
                <a:srgbClr val="0066FF"/>
              </a:solidFill>
            </c:spPr>
          </c:dPt>
          <c:dPt>
            <c:idx val="3"/>
            <c:bubble3D val="0"/>
            <c:spPr>
              <a:solidFill>
                <a:srgbClr val="FF66FF"/>
              </a:solidFill>
            </c:spPr>
          </c:dPt>
          <c:dPt>
            <c:idx val="4"/>
            <c:bubble3D val="0"/>
            <c:spPr>
              <a:solidFill>
                <a:srgbClr val="FF00FF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([1]SINTESI!$A$10,[1]SINTESI!$A$14,[1]SINTESI!$A$22,[1]SINTESI!$A$26,[1]SINTESI!$A$35)</c:f>
              <c:strCache>
                <c:ptCount val="5"/>
                <c:pt idx="0">
                  <c:v>Dicar CDP</c:v>
                </c:pt>
                <c:pt idx="1">
                  <c:v>Dicar suppl.</c:v>
                </c:pt>
                <c:pt idx="2">
                  <c:v>Altri dip. CDP</c:v>
                </c:pt>
                <c:pt idx="3">
                  <c:v>Altri Dip. Suppl.</c:v>
                </c:pt>
                <c:pt idx="4">
                  <c:v>Contratti</c:v>
                </c:pt>
              </c:strCache>
            </c:strRef>
          </c:cat>
          <c:val>
            <c:numRef>
              <c:f>([1]SINTESI!$F$10,[1]SINTESI!$F$14,[1]SINTESI!$F$22,[1]SINTESI!$F$26,[1]SINTESI!$F$35)</c:f>
              <c:numCache>
                <c:formatCode>General</c:formatCode>
                <c:ptCount val="5"/>
                <c:pt idx="0">
                  <c:v>477</c:v>
                </c:pt>
                <c:pt idx="1">
                  <c:v>58</c:v>
                </c:pt>
                <c:pt idx="2">
                  <c:v>63</c:v>
                </c:pt>
                <c:pt idx="3">
                  <c:v>73</c:v>
                </c:pt>
                <c:pt idx="4">
                  <c:v>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6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L23 EDILE 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'L23 edile'!$A$4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'L23 edile'!$C$5</c:f>
              <c:numCache>
                <c:formatCode>0%</c:formatCode>
                <c:ptCount val="1"/>
                <c:pt idx="0">
                  <c:v>0.18604651162790697</c:v>
                </c:pt>
              </c:numCache>
            </c:numRef>
          </c:val>
        </c:ser>
        <c:ser>
          <c:idx val="1"/>
          <c:order val="1"/>
          <c:tx>
            <c:strRef>
              <c:f>'L23 edile'!$D$3</c:f>
              <c:strCache>
                <c:ptCount val="1"/>
                <c:pt idx="0">
                  <c:v>PA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'L23 edile'!$A$4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'L23 edile'!$D$5</c:f>
              <c:numCache>
                <c:formatCode>0%</c:formatCode>
                <c:ptCount val="1"/>
                <c:pt idx="0">
                  <c:v>0.34883720930232559</c:v>
                </c:pt>
              </c:numCache>
            </c:numRef>
          </c:val>
        </c:ser>
        <c:ser>
          <c:idx val="2"/>
          <c:order val="2"/>
          <c:tx>
            <c:strRef>
              <c:f>'L23 edile'!$E$3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'L23 edile'!$E$5</c:f>
              <c:numCache>
                <c:formatCode>0%</c:formatCode>
                <c:ptCount val="1"/>
                <c:pt idx="0">
                  <c:v>0.46511627906976744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465664"/>
        <c:axId val="98467200"/>
      </c:barChart>
      <c:catAx>
        <c:axId val="9846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467200"/>
        <c:crosses val="autoZero"/>
        <c:auto val="1"/>
        <c:lblAlgn val="ctr"/>
        <c:lblOffset val="100"/>
        <c:noMultiLvlLbl val="0"/>
      </c:catAx>
      <c:valAx>
        <c:axId val="984672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8465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LM 35 CIVILE BARI </a:t>
            </a:r>
            <a:r>
              <a:rPr lang="it-IT" baseline="0"/>
              <a:t>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('LM35 CIVILE BARI'!$A$4,'LM35 CIVILE BARI'!$A$8)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('LM35 CIVILE BARI'!$B$4,'LM35 CIVILE BARI'!$B$8)</c:f>
              <c:numCache>
                <c:formatCode>General</c:formatCode>
                <c:ptCount val="2"/>
                <c:pt idx="0">
                  <c:v>72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LM35 civile Bari</a:t>
            </a:r>
            <a:r>
              <a:rPr lang="it-IT" sz="1400" baseline="0"/>
              <a:t> </a:t>
            </a:r>
            <a:r>
              <a:rPr lang="it-IT" sz="1400"/>
              <a:t>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'LM35 CIVILE BARI'!$A$4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'LM35 CIVILE BARI'!$C$5</c:f>
              <c:numCache>
                <c:formatCode>0%</c:formatCode>
                <c:ptCount val="1"/>
                <c:pt idx="0">
                  <c:v>0.41666666666666669</c:v>
                </c:pt>
              </c:numCache>
            </c:numRef>
          </c:val>
        </c:ser>
        <c:ser>
          <c:idx val="1"/>
          <c:order val="1"/>
          <c:tx>
            <c:strRef>
              <c:f>'LM35 CIVILE BARI'!$D$3</c:f>
              <c:strCache>
                <c:ptCount val="1"/>
                <c:pt idx="0">
                  <c:v>PA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'LM35 CIVILE BARI'!$A$4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'LM35 CIVILE BARI'!$D$5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'LM35 CIVILE BARI'!$E$3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'LM35 CIVILE BARI'!$E$5</c:f>
              <c:numCache>
                <c:formatCode>0%</c:formatCode>
                <c:ptCount val="1"/>
                <c:pt idx="0">
                  <c:v>0.33333333333333331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937088"/>
        <c:axId val="98947072"/>
      </c:barChart>
      <c:catAx>
        <c:axId val="9893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947072"/>
        <c:crosses val="autoZero"/>
        <c:auto val="1"/>
        <c:lblAlgn val="ctr"/>
        <c:lblOffset val="100"/>
        <c:noMultiLvlLbl val="0"/>
      </c:catAx>
      <c:valAx>
        <c:axId val="989470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8937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LM 23 </a:t>
            </a:r>
            <a:r>
              <a:rPr lang="it-IT" baseline="0"/>
              <a:t>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('LM23 bari'!$A$4,'LM23 bari'!$A$8)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('LM23 bari'!$B$4,'LM23 bari'!$B$8)</c:f>
              <c:numCache>
                <c:formatCode>General</c:formatCode>
                <c:ptCount val="2"/>
                <c:pt idx="0">
                  <c:v>120</c:v>
                </c:pt>
                <c:pt idx="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LM23 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'LM23 bari'!$A$4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'LM23 bari'!$C$5</c:f>
              <c:numCache>
                <c:formatCode>0%</c:formatCode>
                <c:ptCount val="1"/>
                <c:pt idx="0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'LM23 bari'!$D$3</c:f>
              <c:strCache>
                <c:ptCount val="1"/>
                <c:pt idx="0">
                  <c:v>PA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'LM23 bari'!$A$4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'LM23 bari'!$D$5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</c:ser>
        <c:ser>
          <c:idx val="2"/>
          <c:order val="2"/>
          <c:tx>
            <c:strRef>
              <c:f>'LM23 bari'!$E$3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'LM23 bari'!$E$5</c:f>
              <c:numCache>
                <c:formatCode>0%</c:formatCode>
                <c:ptCount val="1"/>
                <c:pt idx="0">
                  <c:v>0.3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003008"/>
        <c:axId val="99008896"/>
      </c:barChart>
      <c:catAx>
        <c:axId val="99003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08896"/>
        <c:crosses val="autoZero"/>
        <c:auto val="1"/>
        <c:lblAlgn val="ctr"/>
        <c:lblOffset val="100"/>
        <c:noMultiLvlLbl val="0"/>
      </c:catAx>
      <c:valAx>
        <c:axId val="990088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9003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LM 35 CIVILE TARANTO </a:t>
            </a:r>
            <a:r>
              <a:rPr lang="it-IT" baseline="0"/>
              <a:t>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('LM35 CIVILE TARANTO'!$A$4,'LM35 CIVILE TARANTO'!$A$8)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('LM35 CIVILE TARANTO'!$B$4,'LM35 CIVILE TARANTO'!$B$8)</c:f>
              <c:numCache>
                <c:formatCode>General</c:formatCode>
                <c:ptCount val="2"/>
                <c:pt idx="0">
                  <c:v>42</c:v>
                </c:pt>
                <c:pt idx="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LM 35 Taranto 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0.30839591969885238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'LM35 CIVILE TARANTO'!$A$4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'LM35 CIVILE TARANTO'!$C$5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'LM35 CIVILE TARANTO'!$D$3</c:f>
              <c:strCache>
                <c:ptCount val="1"/>
                <c:pt idx="0">
                  <c:v>PA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dLbl>
              <c:idx val="0"/>
              <c:layout>
                <c:manualLayout>
                  <c:x val="0"/>
                  <c:y val="-4.681073182100551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'LM35 CIVILE TARANTO'!$A$4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'LM35 CIVILE TARANTO'!$D$5</c:f>
              <c:numCache>
                <c:formatCode>0%</c:formatCode>
                <c:ptCount val="1"/>
                <c:pt idx="0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'LM35 CIVILE TARANTO'!$E$3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'LM35 CIVILE TARANTO'!$E$5</c:f>
              <c:numCache>
                <c:formatCode>0%</c:formatCode>
                <c:ptCount val="1"/>
                <c:pt idx="0">
                  <c:v>0.8571428571428571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2026240"/>
        <c:axId val="102032128"/>
      </c:barChart>
      <c:catAx>
        <c:axId val="10202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032128"/>
        <c:crosses val="autoZero"/>
        <c:auto val="1"/>
        <c:lblAlgn val="ctr"/>
        <c:lblOffset val="100"/>
        <c:noMultiLvlLbl val="0"/>
      </c:catAx>
      <c:valAx>
        <c:axId val="1020321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2026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LM 35 CIVILE </a:t>
            </a:r>
            <a:r>
              <a:rPr lang="it-IT" baseline="0"/>
              <a:t>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('LM24'!$A$4,'LM24'!$A$8)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('LM24'!$B$4,'LM24'!$B$8)</c:f>
              <c:numCache>
                <c:formatCode>General</c:formatCode>
                <c:ptCount val="2"/>
                <c:pt idx="0">
                  <c:v>66</c:v>
                </c:pt>
                <c:pt idx="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L23 EDILE 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'LM24'!$A$4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'LM24'!$C$5</c:f>
              <c:numCache>
                <c:formatCode>0%</c:formatCode>
                <c:ptCount val="1"/>
                <c:pt idx="0">
                  <c:v>0.18181818181818182</c:v>
                </c:pt>
              </c:numCache>
            </c:numRef>
          </c:val>
        </c:ser>
        <c:ser>
          <c:idx val="1"/>
          <c:order val="1"/>
          <c:tx>
            <c:strRef>
              <c:f>'LM24'!$D$3</c:f>
              <c:strCache>
                <c:ptCount val="1"/>
                <c:pt idx="0">
                  <c:v>PA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'LM24'!$A$4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'LM24'!$D$5</c:f>
              <c:numCache>
                <c:formatCode>0%</c:formatCode>
                <c:ptCount val="1"/>
                <c:pt idx="0">
                  <c:v>0.40909090909090912</c:v>
                </c:pt>
              </c:numCache>
            </c:numRef>
          </c:val>
        </c:ser>
        <c:ser>
          <c:idx val="2"/>
          <c:order val="2"/>
          <c:tx>
            <c:strRef>
              <c:f>'LM24'!$E$3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'LM24'!$E$5</c:f>
              <c:numCache>
                <c:formatCode>0%</c:formatCode>
                <c:ptCount val="1"/>
                <c:pt idx="0">
                  <c:v>0.22727272727272727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2100352"/>
        <c:axId val="103883904"/>
      </c:barChart>
      <c:catAx>
        <c:axId val="102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883904"/>
        <c:crosses val="autoZero"/>
        <c:auto val="1"/>
        <c:lblAlgn val="ctr"/>
        <c:lblOffset val="100"/>
        <c:noMultiLvlLbl val="0"/>
      </c:catAx>
      <c:valAx>
        <c:axId val="1038839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2100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L7 civile</a:t>
            </a:r>
            <a:r>
              <a:rPr lang="it-IT" baseline="0"/>
              <a:t> 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('L7 civile '!$A$4,'L7 civile 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('L7 civile '!$B$4,'L7 civile '!$B$8)</c:f>
              <c:numCache>
                <c:formatCode>General</c:formatCode>
                <c:ptCount val="2"/>
                <c:pt idx="0">
                  <c:v>78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Offerta Formativa DICATECh: copertura interna   </a:t>
            </a:r>
            <a:endParaRPr lang="it-IT">
              <a:effectLst/>
            </a:endParaRPr>
          </a:p>
        </c:rich>
      </c:tx>
      <c:layout>
        <c:manualLayout>
          <c:xMode val="edge"/>
          <c:yMode val="edge"/>
          <c:x val="0.13694071665947871"/>
          <c:y val="2.930402930402930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2"/>
            <c:bubble3D val="0"/>
            <c:spPr>
              <a:solidFill>
                <a:srgbClr val="FF00FF"/>
              </a:solidFill>
            </c:spPr>
          </c:dPt>
          <c:dLbls>
            <c:txPr>
              <a:bodyPr/>
              <a:lstStyle/>
              <a:p>
                <a:pPr>
                  <a:defRPr sz="18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[1]SINTESI!$C$2:$C$6</c:f>
              <c:strCache>
                <c:ptCount val="3"/>
                <c:pt idx="0">
                  <c:v>CDP, CD</c:v>
                </c:pt>
                <c:pt idx="2">
                  <c:v>aff. grat./supplenze/
contratti</c:v>
                </c:pt>
              </c:strCache>
            </c:strRef>
          </c:cat>
          <c:val>
            <c:numRef>
              <c:f>[1]SINTESI!$H$2:$H$6</c:f>
              <c:numCache>
                <c:formatCode>General</c:formatCode>
                <c:ptCount val="5"/>
                <c:pt idx="0">
                  <c:v>540</c:v>
                </c:pt>
                <c:pt idx="2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L7 civile 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civile 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civile '!$C$5</c:f>
              <c:numCache>
                <c:formatCode>0%</c:formatCode>
                <c:ptCount val="1"/>
                <c:pt idx="0">
                  <c:v>0.53846153846153844</c:v>
                </c:pt>
              </c:numCache>
            </c:numRef>
          </c:val>
        </c:ser>
        <c:ser>
          <c:idx val="1"/>
          <c:order val="1"/>
          <c:tx>
            <c:strRef>
              <c:f>'L7 civile '!$D$3</c:f>
              <c:strCache>
                <c:ptCount val="1"/>
                <c:pt idx="0">
                  <c:v>PA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civile 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civile '!$D$5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ser>
          <c:idx val="2"/>
          <c:order val="2"/>
          <c:tx>
            <c:strRef>
              <c:f>'L7 civile 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'L7 civile '!$E$5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042496"/>
        <c:axId val="104044032"/>
      </c:barChart>
      <c:catAx>
        <c:axId val="10404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044032"/>
        <c:crosses val="autoZero"/>
        <c:auto val="1"/>
        <c:lblAlgn val="ctr"/>
        <c:lblOffset val="100"/>
        <c:noMultiLvlLbl val="0"/>
      </c:catAx>
      <c:valAx>
        <c:axId val="1040440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4042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L7 ambientale</a:t>
            </a:r>
            <a:r>
              <a:rPr lang="it-IT" baseline="0"/>
              <a:t>  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8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('L7 ambientale'!$A$4,'L7 ambientale'!$A$8)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('L7 ambientale'!$B$4,'L7 ambientale'!$B$8)</c:f>
              <c:numCache>
                <c:formatCode>General</c:formatCode>
                <c:ptCount val="2"/>
                <c:pt idx="0">
                  <c:v>66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891243066290818"/>
          <c:y val="0.31677272967172948"/>
          <c:w val="0.29444174196883027"/>
          <c:h val="0.26996463870742088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L7 ambientale carichi</a:t>
            </a:r>
            <a:r>
              <a:rPr lang="it-IT" sz="1600" baseline="0"/>
              <a:t> didattici principali</a:t>
            </a:r>
            <a:endParaRPr lang="it-IT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453637731211179E-2"/>
          <c:y val="0.14931608829092116"/>
          <c:w val="0.69236600287297456"/>
          <c:h val="0.75625177896754003"/>
        </c:manualLayout>
      </c:layout>
      <c:barChart>
        <c:barDir val="col"/>
        <c:grouping val="stacked"/>
        <c:varyColors val="0"/>
        <c:ser>
          <c:idx val="0"/>
          <c:order val="0"/>
          <c:tx>
            <c:v>PO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ambientale'!$A$4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ambientale'!$C$5</c:f>
              <c:numCache>
                <c:formatCode>0%</c:formatCode>
                <c:ptCount val="1"/>
                <c:pt idx="0">
                  <c:v>0.54545454545454541</c:v>
                </c:pt>
              </c:numCache>
            </c:numRef>
          </c:val>
        </c:ser>
        <c:ser>
          <c:idx val="1"/>
          <c:order val="1"/>
          <c:tx>
            <c:strRef>
              <c:f>'L7 ambientale'!$D$3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ambientale'!$A$4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ambientale'!$D$5</c:f>
              <c:numCache>
                <c:formatCode>0%</c:formatCode>
                <c:ptCount val="1"/>
                <c:pt idx="0">
                  <c:v>0.45454545454545453</c:v>
                </c:pt>
              </c:numCache>
            </c:numRef>
          </c:val>
        </c:ser>
        <c:ser>
          <c:idx val="2"/>
          <c:order val="2"/>
          <c:tx>
            <c:strRef>
              <c:f>'L7 ambientale'!$E$3</c:f>
              <c:strCache>
                <c:ptCount val="1"/>
                <c:pt idx="0">
                  <c:v>RU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'L7 ambientale'!$E$5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48000"/>
        <c:axId val="104449536"/>
      </c:barChart>
      <c:catAx>
        <c:axId val="1044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449536"/>
        <c:crosses val="autoZero"/>
        <c:auto val="1"/>
        <c:lblAlgn val="ctr"/>
        <c:lblOffset val="100"/>
        <c:noMultiLvlLbl val="0"/>
      </c:catAx>
      <c:valAx>
        <c:axId val="104449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4448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L7 civile-ambientale</a:t>
            </a:r>
            <a:r>
              <a:rPr lang="it-IT" baseline="0"/>
              <a:t>  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8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('L7 civile-ambientale'!$A$4,'L7 civile-ambientale'!$A$8)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('L7 civile-ambientale'!$B$4,'L7 civile-ambientale'!$B$8)</c:f>
              <c:numCache>
                <c:formatCode>General</c:formatCode>
                <c:ptCount val="2"/>
                <c:pt idx="0">
                  <c:v>84</c:v>
                </c:pt>
                <c:pt idx="1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891243066290818"/>
          <c:y val="0.31677272967172948"/>
          <c:w val="0.29444174196883027"/>
          <c:h val="0.26996463870742088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L7 civ.-amb. 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civile-ambientale'!$A$4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civile-ambientale'!$C$5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'L7 civile-ambientale'!$D$3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civile-ambientale'!$A$4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civile-ambientale'!$D$5</c:f>
              <c:numCache>
                <c:formatCode>0%</c:formatCode>
                <c:ptCount val="1"/>
                <c:pt idx="0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'L7 civile-ambientale'!$E$3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99"/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'L7 civile-ambientale'!$E$5</c:f>
              <c:numCache>
                <c:formatCode>0%</c:formatCode>
                <c:ptCount val="1"/>
                <c:pt idx="0">
                  <c:v>0.35714285714285715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9204224"/>
        <c:axId val="109205760"/>
      </c:barChart>
      <c:catAx>
        <c:axId val="10920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205760"/>
        <c:crosses val="autoZero"/>
        <c:auto val="1"/>
        <c:lblAlgn val="ctr"/>
        <c:lblOffset val="100"/>
        <c:noMultiLvlLbl val="0"/>
      </c:catAx>
      <c:valAx>
        <c:axId val="1092057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9204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L7 </a:t>
            </a:r>
            <a:r>
              <a:rPr lang="it-IT" baseline="0"/>
              <a:t>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('L7 BARI'!$A$4,'L7 BARI'!$A$8)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('L7 BARI'!$B$4,'L7 BARI'!$B$8)</c:f>
              <c:numCache>
                <c:formatCode>General</c:formatCode>
                <c:ptCount val="2"/>
                <c:pt idx="0">
                  <c:v>222</c:v>
                </c:pt>
                <c:pt idx="1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L7 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BARI'!$A$4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BARI'!$C$5</c:f>
              <c:numCache>
                <c:formatCode>0%</c:formatCode>
                <c:ptCount val="1"/>
                <c:pt idx="0">
                  <c:v>0.54054054054054057</c:v>
                </c:pt>
              </c:numCache>
            </c:numRef>
          </c:val>
        </c:ser>
        <c:ser>
          <c:idx val="1"/>
          <c:order val="1"/>
          <c:tx>
            <c:strRef>
              <c:f>'L7 BARI'!$D$3</c:f>
              <c:strCache>
                <c:ptCount val="1"/>
                <c:pt idx="0">
                  <c:v>PA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BARI'!$A$4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BARI'!$D$5</c:f>
              <c:numCache>
                <c:formatCode>0%</c:formatCode>
                <c:ptCount val="1"/>
                <c:pt idx="0">
                  <c:v>0.24324324324324326</c:v>
                </c:pt>
              </c:numCache>
            </c:numRef>
          </c:val>
        </c:ser>
        <c:ser>
          <c:idx val="2"/>
          <c:order val="2"/>
          <c:tx>
            <c:strRef>
              <c:f>'L7 BARI'!$E$3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'L7 BARI'!$E$5</c:f>
              <c:numCache>
                <c:formatCode>0%</c:formatCode>
                <c:ptCount val="1"/>
                <c:pt idx="0">
                  <c:v>0.21621621621621623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222464"/>
        <c:axId val="98224000"/>
      </c:barChart>
      <c:catAx>
        <c:axId val="982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24000"/>
        <c:crosses val="autoZero"/>
        <c:auto val="1"/>
        <c:lblAlgn val="ctr"/>
        <c:lblOffset val="100"/>
        <c:noMultiLvlLbl val="0"/>
      </c:catAx>
      <c:valAx>
        <c:axId val="98224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8222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L7 civile-ambientale TARANTO</a:t>
            </a:r>
            <a:r>
              <a:rPr lang="it-IT" baseline="0"/>
              <a:t> 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8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('L7 civile-ambientale Taranto'!$A$4,'L7 civile-ambientale Taranto'!$A$8)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('L7 civile-ambientale Taranto'!$B$4,'L7 civile-ambientale Taranto'!$B$8)</c:f>
              <c:numCache>
                <c:formatCode>General</c:formatCode>
                <c:ptCount val="2"/>
                <c:pt idx="0">
                  <c:v>54</c:v>
                </c:pt>
                <c:pt idx="1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891243066290818"/>
          <c:y val="0.31677272967172948"/>
          <c:w val="0.29444174196883027"/>
          <c:h val="0.26996463870742088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L7 civile-amb.</a:t>
            </a:r>
            <a:r>
              <a:rPr lang="it-IT" sz="1400" baseline="0"/>
              <a:t> Taranto</a:t>
            </a:r>
          </a:p>
          <a:p>
            <a:pPr>
              <a:defRPr sz="1400"/>
            </a:pPr>
            <a:r>
              <a:rPr lang="it-IT" sz="1400"/>
              <a:t>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civile-ambientale Taranto'!$A$4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civile-ambientale Taranto'!$C$5</c:f>
              <c:numCache>
                <c:formatCode>0%</c:formatCode>
                <c:ptCount val="1"/>
                <c:pt idx="0">
                  <c:v>0.88888888888888884</c:v>
                </c:pt>
              </c:numCache>
            </c:numRef>
          </c:val>
        </c:ser>
        <c:ser>
          <c:idx val="1"/>
          <c:order val="1"/>
          <c:tx>
            <c:strRef>
              <c:f>'L7 civile-ambientale Taranto'!$D$3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civile-ambientale Taranto'!$A$4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civile-ambientale Taranto'!$D$5</c:f>
              <c:numCache>
                <c:formatCode>0%</c:formatCode>
                <c:ptCount val="1"/>
                <c:pt idx="0">
                  <c:v>0.1111111111111111</c:v>
                </c:pt>
              </c:numCache>
            </c:numRef>
          </c:val>
        </c:ser>
        <c:ser>
          <c:idx val="2"/>
          <c:order val="2"/>
          <c:tx>
            <c:strRef>
              <c:f>'L7 civile-ambientale Taranto'!$E$3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99"/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'L7 civile-ambientale Taranto'!$E$5</c:f>
              <c:numCache>
                <c:formatCode>0%</c:formatCode>
                <c:ptCount val="1"/>
                <c:pt idx="0">
                  <c:v>0.1111111111111111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260096"/>
        <c:axId val="98261632"/>
      </c:barChart>
      <c:catAx>
        <c:axId val="9826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1632"/>
        <c:crosses val="autoZero"/>
        <c:auto val="1"/>
        <c:lblAlgn val="ctr"/>
        <c:lblOffset val="100"/>
        <c:noMultiLvlLbl val="0"/>
      </c:catAx>
      <c:valAx>
        <c:axId val="982616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8260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L7 civile FOGGIA </a:t>
            </a:r>
            <a:r>
              <a:rPr lang="it-IT" baseline="0"/>
              <a:t>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8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('L7 civile FOGGIA'!$A$4,'L7 civile FOGGIA'!$A$8)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('L7 civile FOGGIA'!$B$4,'L7 civile FOGGIA'!$B$8)</c:f>
              <c:numCache>
                <c:formatCode>General</c:formatCode>
                <c:ptCount val="2"/>
                <c:pt idx="0">
                  <c:v>30</c:v>
                </c:pt>
                <c:pt idx="1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891243066290818"/>
          <c:y val="0.31677272967172948"/>
          <c:w val="0.29444174196883027"/>
          <c:h val="0.26996463870742088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L7 civile FOGGIA</a:t>
            </a:r>
            <a:endParaRPr lang="it-IT" sz="1400" baseline="0"/>
          </a:p>
          <a:p>
            <a:pPr>
              <a:defRPr sz="1400"/>
            </a:pPr>
            <a:r>
              <a:rPr lang="it-IT" sz="1400"/>
              <a:t>carichi</a:t>
            </a:r>
            <a:r>
              <a:rPr lang="it-IT" sz="1400" baseline="0"/>
              <a:t> didattici principali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</c:v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civile FOGGIA'!$A$4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civile FOGGIA'!$C$5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'L7 civile FOGGIA'!$D$3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4F43E"/>
              </a:solidFill>
            </c:spPr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'L7 civile FOGGIA'!$A$4</c:f>
              <c:strCache>
                <c:ptCount val="1"/>
                <c:pt idx="0">
                  <c:v>CDP</c:v>
                </c:pt>
              </c:strCache>
            </c:strRef>
          </c:cat>
          <c:val>
            <c:numRef>
              <c:f>'L7 civile FOGGIA'!$D$5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</c:ser>
        <c:ser>
          <c:idx val="2"/>
          <c:order val="2"/>
          <c:tx>
            <c:strRef>
              <c:f>'L7 civile FOGGIA'!$E$3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99"/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'L7 civile FOGGIA'!$E$5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416512"/>
        <c:axId val="98418048"/>
      </c:barChart>
      <c:catAx>
        <c:axId val="9841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418048"/>
        <c:crosses val="autoZero"/>
        <c:auto val="1"/>
        <c:lblAlgn val="ctr"/>
        <c:lblOffset val="100"/>
        <c:noMultiLvlLbl val="0"/>
      </c:catAx>
      <c:valAx>
        <c:axId val="984180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8416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L23 EDILE </a:t>
            </a:r>
            <a:r>
              <a:rPr lang="it-IT" baseline="0"/>
              <a:t>carichi didattici</a:t>
            </a:r>
            <a:endParaRPr lang="it-IT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('L23 edile'!$A$4,'L23 edile'!$A$8)</c:f>
              <c:strCache>
                <c:ptCount val="2"/>
                <c:pt idx="0">
                  <c:v>CDP</c:v>
                </c:pt>
                <c:pt idx="1">
                  <c:v>contratti/supplenza</c:v>
                </c:pt>
              </c:strCache>
            </c:strRef>
          </c:cat>
          <c:val>
            <c:numRef>
              <c:f>('L23 edile'!$B$4,'L23 edile'!$B$8)</c:f>
              <c:numCache>
                <c:formatCode>General</c:formatCode>
                <c:ptCount val="2"/>
                <c:pt idx="0">
                  <c:v>129</c:v>
                </c:pt>
                <c:pt idx="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3</xdr:row>
      <xdr:rowOff>42333</xdr:rowOff>
    </xdr:from>
    <xdr:to>
      <xdr:col>17</xdr:col>
      <xdr:colOff>392601</xdr:colOff>
      <xdr:row>21</xdr:row>
      <xdr:rowOff>93685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550334</xdr:colOff>
      <xdr:row>3</xdr:row>
      <xdr:rowOff>59267</xdr:rowOff>
    </xdr:from>
    <xdr:to>
      <xdr:col>24</xdr:col>
      <xdr:colOff>330202</xdr:colOff>
      <xdr:row>21</xdr:row>
      <xdr:rowOff>51828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342899</xdr:colOff>
      <xdr:row>25</xdr:row>
      <xdr:rowOff>114299</xdr:rowOff>
    </xdr:from>
    <xdr:to>
      <xdr:col>9</xdr:col>
      <xdr:colOff>119742</xdr:colOff>
      <xdr:row>44</xdr:row>
      <xdr:rowOff>32656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321130</xdr:colOff>
      <xdr:row>25</xdr:row>
      <xdr:rowOff>114299</xdr:rowOff>
    </xdr:from>
    <xdr:to>
      <xdr:col>13</xdr:col>
      <xdr:colOff>566057</xdr:colOff>
      <xdr:row>44</xdr:row>
      <xdr:rowOff>54429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179614</xdr:colOff>
      <xdr:row>26</xdr:row>
      <xdr:rowOff>114299</xdr:rowOff>
    </xdr:from>
    <xdr:to>
      <xdr:col>7</xdr:col>
      <xdr:colOff>318654</xdr:colOff>
      <xdr:row>51</xdr:row>
      <xdr:rowOff>83127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473530</xdr:colOff>
      <xdr:row>26</xdr:row>
      <xdr:rowOff>155861</xdr:rowOff>
    </xdr:from>
    <xdr:to>
      <xdr:col>11</xdr:col>
      <xdr:colOff>97971</xdr:colOff>
      <xdr:row>51</xdr:row>
      <xdr:rowOff>54428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207323</xdr:colOff>
      <xdr:row>35</xdr:row>
      <xdr:rowOff>72735</xdr:rowOff>
    </xdr:from>
    <xdr:to>
      <xdr:col>7</xdr:col>
      <xdr:colOff>346363</xdr:colOff>
      <xdr:row>61</xdr:row>
      <xdr:rowOff>110836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819894</xdr:colOff>
      <xdr:row>35</xdr:row>
      <xdr:rowOff>142008</xdr:rowOff>
    </xdr:from>
    <xdr:to>
      <xdr:col>11</xdr:col>
      <xdr:colOff>318655</xdr:colOff>
      <xdr:row>61</xdr:row>
      <xdr:rowOff>83128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697577</xdr:colOff>
      <xdr:row>55</xdr:row>
      <xdr:rowOff>138545</xdr:rowOff>
    </xdr:from>
    <xdr:to>
      <xdr:col>4</xdr:col>
      <xdr:colOff>476251</xdr:colOff>
      <xdr:row>76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625931</xdr:colOff>
      <xdr:row>55</xdr:row>
      <xdr:rowOff>133350</xdr:rowOff>
    </xdr:from>
    <xdr:to>
      <xdr:col>6</xdr:col>
      <xdr:colOff>1028701</xdr:colOff>
      <xdr:row>75</xdr:row>
      <xdr:rowOff>133350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41069</xdr:colOff>
      <xdr:row>41</xdr:row>
      <xdr:rowOff>169717</xdr:rowOff>
    </xdr:from>
    <xdr:to>
      <xdr:col>7</xdr:col>
      <xdr:colOff>180109</xdr:colOff>
      <xdr:row>69</xdr:row>
      <xdr:rowOff>55419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471055</xdr:colOff>
      <xdr:row>41</xdr:row>
      <xdr:rowOff>155862</xdr:rowOff>
    </xdr:from>
    <xdr:to>
      <xdr:col>11</xdr:col>
      <xdr:colOff>249382</xdr:colOff>
      <xdr:row>69</xdr:row>
      <xdr:rowOff>124691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41069</xdr:colOff>
      <xdr:row>29</xdr:row>
      <xdr:rowOff>169717</xdr:rowOff>
    </xdr:from>
    <xdr:to>
      <xdr:col>7</xdr:col>
      <xdr:colOff>180109</xdr:colOff>
      <xdr:row>57</xdr:row>
      <xdr:rowOff>55419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471055</xdr:colOff>
      <xdr:row>29</xdr:row>
      <xdr:rowOff>155862</xdr:rowOff>
    </xdr:from>
    <xdr:to>
      <xdr:col>10</xdr:col>
      <xdr:colOff>215153</xdr:colOff>
      <xdr:row>57</xdr:row>
      <xdr:rowOff>8964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223158</xdr:colOff>
      <xdr:row>35</xdr:row>
      <xdr:rowOff>59871</xdr:rowOff>
    </xdr:from>
    <xdr:to>
      <xdr:col>7</xdr:col>
      <xdr:colOff>413659</xdr:colOff>
      <xdr:row>57</xdr:row>
      <xdr:rowOff>108857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529047</xdr:colOff>
      <xdr:row>35</xdr:row>
      <xdr:rowOff>78376</xdr:rowOff>
    </xdr:from>
    <xdr:to>
      <xdr:col>11</xdr:col>
      <xdr:colOff>391886</xdr:colOff>
      <xdr:row>57</xdr:row>
      <xdr:rowOff>43543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936170</xdr:colOff>
      <xdr:row>26</xdr:row>
      <xdr:rowOff>57693</xdr:rowOff>
    </xdr:from>
    <xdr:to>
      <xdr:col>7</xdr:col>
      <xdr:colOff>575853</xdr:colOff>
      <xdr:row>42</xdr:row>
      <xdr:rowOff>130628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70760</xdr:colOff>
      <xdr:row>26</xdr:row>
      <xdr:rowOff>65316</xdr:rowOff>
    </xdr:from>
    <xdr:to>
      <xdr:col>11</xdr:col>
      <xdr:colOff>195944</xdr:colOff>
      <xdr:row>45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1110341</xdr:colOff>
      <xdr:row>40</xdr:row>
      <xdr:rowOff>144778</xdr:rowOff>
    </xdr:from>
    <xdr:to>
      <xdr:col>7</xdr:col>
      <xdr:colOff>468085</xdr:colOff>
      <xdr:row>61</xdr:row>
      <xdr:rowOff>163285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17613</xdr:colOff>
      <xdr:row>40</xdr:row>
      <xdr:rowOff>107577</xdr:rowOff>
    </xdr:from>
    <xdr:to>
      <xdr:col>11</xdr:col>
      <xdr:colOff>403411</xdr:colOff>
      <xdr:row>61</xdr:row>
      <xdr:rowOff>161365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664027</xdr:colOff>
      <xdr:row>28</xdr:row>
      <xdr:rowOff>101236</xdr:rowOff>
    </xdr:from>
    <xdr:to>
      <xdr:col>7</xdr:col>
      <xdr:colOff>303710</xdr:colOff>
      <xdr:row>44</xdr:row>
      <xdr:rowOff>174171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277589</xdr:colOff>
      <xdr:row>27</xdr:row>
      <xdr:rowOff>87087</xdr:rowOff>
    </xdr:from>
    <xdr:to>
      <xdr:col>11</xdr:col>
      <xdr:colOff>402773</xdr:colOff>
      <xdr:row>46</xdr:row>
      <xdr:rowOff>97971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854527</xdr:colOff>
      <xdr:row>27</xdr:row>
      <xdr:rowOff>101237</xdr:rowOff>
    </xdr:from>
    <xdr:to>
      <xdr:col>6</xdr:col>
      <xdr:colOff>114300</xdr:colOff>
      <xdr:row>42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239486</xdr:colOff>
      <xdr:row>27</xdr:row>
      <xdr:rowOff>141513</xdr:rowOff>
    </xdr:from>
    <xdr:to>
      <xdr:col>9</xdr:col>
      <xdr:colOff>38101</xdr:colOff>
      <xdr:row>42</xdr:row>
      <xdr:rowOff>152399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J/_02_Universit&#224;/08_Documenti%20UNI/01_PQ/Gruppo%20INF/offerta%20dipartimenti%20aa2013-2014/DICAR/DICAR_Docenza_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Dicar 20132014"/>
      <sheetName val="SINTESI"/>
      <sheetName val="Architettura"/>
      <sheetName val="Edile Architettura"/>
      <sheetName val="Disegno Industriale"/>
    </sheetNames>
    <sheetDataSet>
      <sheetData sheetId="0"/>
      <sheetData sheetId="1">
        <row r="2">
          <cell r="C2" t="str">
            <v>CDP, CD</v>
          </cell>
          <cell r="H2">
            <v>540</v>
          </cell>
        </row>
        <row r="4">
          <cell r="C4" t="str">
            <v>aff. grat./supplenze/
contratti</v>
          </cell>
          <cell r="H4">
            <v>333</v>
          </cell>
        </row>
        <row r="10">
          <cell r="A10" t="str">
            <v>Dicar CDP</v>
          </cell>
          <cell r="F10">
            <v>477</v>
          </cell>
        </row>
        <row r="14">
          <cell r="A14" t="str">
            <v>Dicar suppl.</v>
          </cell>
          <cell r="F14">
            <v>58</v>
          </cell>
        </row>
        <row r="22">
          <cell r="A22" t="str">
            <v>Altri dip. CDP</v>
          </cell>
          <cell r="F22">
            <v>63</v>
          </cell>
        </row>
        <row r="26">
          <cell r="A26" t="str">
            <v>Altri Dip. Suppl.</v>
          </cell>
          <cell r="F26">
            <v>73</v>
          </cell>
        </row>
        <row r="35">
          <cell r="A35" t="str">
            <v>Contratti</v>
          </cell>
          <cell r="F35">
            <v>202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zoomScale="70" zoomScaleNormal="70" workbookViewId="0"/>
  </sheetViews>
  <sheetFormatPr defaultRowHeight="14.5" x14ac:dyDescent="0.35"/>
  <cols>
    <col min="1" max="1" width="21.81640625" bestFit="1" customWidth="1"/>
    <col min="2" max="2" width="12.6328125" customWidth="1"/>
    <col min="3" max="3" width="11.36328125" customWidth="1"/>
    <col min="4" max="4" width="13.08984375" bestFit="1" customWidth="1"/>
    <col min="5" max="5" width="19.6328125" customWidth="1"/>
    <col min="6" max="6" width="8" bestFit="1" customWidth="1"/>
    <col min="7" max="7" width="11.90625" bestFit="1" customWidth="1"/>
    <col min="8" max="8" width="5.453125" bestFit="1" customWidth="1"/>
    <col min="9" max="9" width="16.1796875" bestFit="1" customWidth="1"/>
    <col min="10" max="10" width="5.1796875" bestFit="1" customWidth="1"/>
    <col min="11" max="11" width="13.1796875" bestFit="1" customWidth="1"/>
    <col min="12" max="12" width="8.08984375" customWidth="1"/>
    <col min="13" max="13" width="7.08984375" bestFit="1" customWidth="1"/>
    <col min="14" max="14" width="8.81640625" bestFit="1" customWidth="1"/>
    <col min="15" max="15" width="19" bestFit="1" customWidth="1"/>
  </cols>
  <sheetData>
    <row r="1" spans="1:15" s="24" customFormat="1" ht="14.4" x14ac:dyDescent="0.3">
      <c r="A1" s="24" t="s">
        <v>392</v>
      </c>
    </row>
    <row r="3" spans="1:15" ht="14.4" customHeight="1" x14ac:dyDescent="0.3"/>
    <row r="4" spans="1:15" ht="14.4" customHeight="1" x14ac:dyDescent="0.3"/>
    <row r="5" spans="1:15" ht="52.75" customHeight="1" x14ac:dyDescent="0.3">
      <c r="A5" s="18" t="s">
        <v>0</v>
      </c>
      <c r="B5" s="1" t="s">
        <v>1</v>
      </c>
      <c r="C5" s="1" t="s">
        <v>2</v>
      </c>
      <c r="D5" s="1" t="s">
        <v>3</v>
      </c>
      <c r="E5" s="15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2" t="s">
        <v>14</v>
      </c>
    </row>
    <row r="6" spans="1:15" ht="14.4" customHeight="1" x14ac:dyDescent="0.35">
      <c r="A6" s="6" t="s">
        <v>15</v>
      </c>
      <c r="B6" s="3" t="s">
        <v>16</v>
      </c>
      <c r="C6" s="3" t="s">
        <v>17</v>
      </c>
      <c r="D6" s="3" t="s">
        <v>18</v>
      </c>
      <c r="E6" s="16" t="s">
        <v>19</v>
      </c>
      <c r="F6" s="3" t="s">
        <v>18</v>
      </c>
      <c r="G6" s="4" t="s">
        <v>20</v>
      </c>
      <c r="H6" s="5">
        <v>6</v>
      </c>
      <c r="I6" s="4"/>
      <c r="J6" s="4" t="s">
        <v>21</v>
      </c>
      <c r="K6" s="4" t="s">
        <v>22</v>
      </c>
      <c r="L6" s="4" t="s">
        <v>23</v>
      </c>
      <c r="M6" s="4" t="s">
        <v>24</v>
      </c>
      <c r="N6" s="4" t="s">
        <v>25</v>
      </c>
      <c r="O6" s="4" t="s">
        <v>26</v>
      </c>
    </row>
    <row r="7" spans="1:15" ht="20.399999999999999" customHeight="1" x14ac:dyDescent="0.35">
      <c r="A7" s="6" t="s">
        <v>27</v>
      </c>
      <c r="B7" s="3" t="s">
        <v>28</v>
      </c>
      <c r="C7" s="3" t="s">
        <v>17</v>
      </c>
      <c r="D7" s="3" t="s">
        <v>29</v>
      </c>
      <c r="E7" s="16" t="s">
        <v>30</v>
      </c>
      <c r="F7" s="3" t="s">
        <v>29</v>
      </c>
      <c r="G7" s="4" t="s">
        <v>20</v>
      </c>
      <c r="H7" s="4">
        <v>6</v>
      </c>
      <c r="I7" s="4"/>
      <c r="J7" s="4" t="s">
        <v>21</v>
      </c>
      <c r="K7" s="4" t="s">
        <v>31</v>
      </c>
      <c r="L7" s="4" t="s">
        <v>23</v>
      </c>
      <c r="M7" s="4" t="s">
        <v>32</v>
      </c>
      <c r="N7" s="4" t="s">
        <v>33</v>
      </c>
      <c r="O7" s="4" t="s">
        <v>26</v>
      </c>
    </row>
    <row r="8" spans="1:15" ht="30.65" customHeight="1" x14ac:dyDescent="0.35">
      <c r="A8" s="6" t="s">
        <v>34</v>
      </c>
      <c r="B8" s="3" t="s">
        <v>35</v>
      </c>
      <c r="C8" s="3"/>
      <c r="D8" s="3"/>
      <c r="E8" s="16" t="s">
        <v>36</v>
      </c>
      <c r="F8" s="3" t="s">
        <v>37</v>
      </c>
      <c r="G8" s="4" t="s">
        <v>38</v>
      </c>
      <c r="H8" s="4">
        <v>6</v>
      </c>
      <c r="I8" s="4"/>
      <c r="J8" s="4" t="s">
        <v>39</v>
      </c>
      <c r="K8" s="4" t="s">
        <v>40</v>
      </c>
      <c r="L8" s="4" t="s">
        <v>41</v>
      </c>
      <c r="M8" s="4" t="s">
        <v>24</v>
      </c>
      <c r="N8" s="4" t="s">
        <v>33</v>
      </c>
      <c r="O8" s="4" t="s">
        <v>42</v>
      </c>
    </row>
    <row r="9" spans="1:15" ht="20.399999999999999" customHeight="1" x14ac:dyDescent="0.35">
      <c r="A9" s="6" t="s">
        <v>43</v>
      </c>
      <c r="B9" s="3" t="s">
        <v>35</v>
      </c>
      <c r="C9" s="3"/>
      <c r="D9" s="3"/>
      <c r="E9" s="16" t="s">
        <v>44</v>
      </c>
      <c r="F9" s="3" t="s">
        <v>45</v>
      </c>
      <c r="G9" s="4" t="s">
        <v>38</v>
      </c>
      <c r="H9" s="4">
        <v>12</v>
      </c>
      <c r="I9" s="10"/>
      <c r="J9" s="4" t="s">
        <v>46</v>
      </c>
      <c r="K9" s="4" t="s">
        <v>47</v>
      </c>
      <c r="L9" s="4" t="s">
        <v>48</v>
      </c>
      <c r="M9" s="4" t="s">
        <v>49</v>
      </c>
      <c r="N9" s="4" t="s">
        <v>25</v>
      </c>
      <c r="O9" s="4" t="s">
        <v>42</v>
      </c>
    </row>
    <row r="10" spans="1:15" ht="20.399999999999999" customHeight="1" x14ac:dyDescent="0.35">
      <c r="A10" s="6" t="s">
        <v>50</v>
      </c>
      <c r="B10" s="3" t="s">
        <v>35</v>
      </c>
      <c r="C10" s="7"/>
      <c r="D10" s="3"/>
      <c r="E10" s="16" t="s">
        <v>44</v>
      </c>
      <c r="F10" s="3" t="s">
        <v>45</v>
      </c>
      <c r="G10" s="4" t="s">
        <v>38</v>
      </c>
      <c r="H10" s="4">
        <v>6</v>
      </c>
      <c r="I10" s="4"/>
      <c r="J10" s="4" t="s">
        <v>46</v>
      </c>
      <c r="K10" s="4" t="s">
        <v>40</v>
      </c>
      <c r="L10" s="4" t="s">
        <v>41</v>
      </c>
      <c r="M10" s="4" t="s">
        <v>49</v>
      </c>
      <c r="N10" s="4" t="s">
        <v>33</v>
      </c>
      <c r="O10" s="4" t="s">
        <v>51</v>
      </c>
    </row>
    <row r="11" spans="1:15" ht="29" customHeight="1" x14ac:dyDescent="0.35">
      <c r="A11" s="6" t="s">
        <v>52</v>
      </c>
      <c r="B11" s="3" t="s">
        <v>35</v>
      </c>
      <c r="C11" s="3"/>
      <c r="D11" s="3"/>
      <c r="E11" s="16" t="s">
        <v>53</v>
      </c>
      <c r="F11" s="3" t="s">
        <v>45</v>
      </c>
      <c r="G11" s="4" t="s">
        <v>38</v>
      </c>
      <c r="H11" s="5">
        <v>6</v>
      </c>
      <c r="I11" s="4"/>
      <c r="J11" s="4" t="s">
        <v>21</v>
      </c>
      <c r="K11" s="4" t="s">
        <v>31</v>
      </c>
      <c r="L11" s="4" t="s">
        <v>23</v>
      </c>
      <c r="M11" s="4" t="s">
        <v>32</v>
      </c>
      <c r="N11" s="4" t="s">
        <v>25</v>
      </c>
      <c r="O11" s="4" t="s">
        <v>42</v>
      </c>
    </row>
    <row r="12" spans="1:15" ht="25.75" customHeight="1" x14ac:dyDescent="0.35">
      <c r="A12" s="6" t="s">
        <v>54</v>
      </c>
      <c r="B12" s="6" t="s">
        <v>35</v>
      </c>
      <c r="C12" s="6"/>
      <c r="D12" s="6"/>
      <c r="E12" s="17" t="s">
        <v>55</v>
      </c>
      <c r="F12" s="6" t="s">
        <v>56</v>
      </c>
      <c r="G12" s="9" t="s">
        <v>38</v>
      </c>
      <c r="H12" s="13">
        <v>6</v>
      </c>
      <c r="I12" s="9"/>
      <c r="J12" s="9" t="s">
        <v>46</v>
      </c>
      <c r="K12" s="9" t="s">
        <v>57</v>
      </c>
      <c r="L12" s="4" t="s">
        <v>23</v>
      </c>
      <c r="M12" s="9" t="s">
        <v>24</v>
      </c>
      <c r="N12" s="9" t="s">
        <v>33</v>
      </c>
      <c r="O12" s="9" t="s">
        <v>58</v>
      </c>
    </row>
    <row r="13" spans="1:15" ht="30.65" customHeight="1" x14ac:dyDescent="0.35">
      <c r="A13" s="6" t="s">
        <v>54</v>
      </c>
      <c r="B13" s="6" t="s">
        <v>35</v>
      </c>
      <c r="C13" s="6"/>
      <c r="D13" s="6"/>
      <c r="E13" s="17" t="s">
        <v>59</v>
      </c>
      <c r="F13" s="6" t="s">
        <v>56</v>
      </c>
      <c r="G13" s="9" t="s">
        <v>38</v>
      </c>
      <c r="H13" s="13">
        <v>6</v>
      </c>
      <c r="I13" s="9"/>
      <c r="J13" s="9" t="s">
        <v>46</v>
      </c>
      <c r="K13" s="9" t="s">
        <v>57</v>
      </c>
      <c r="L13" s="4" t="s">
        <v>23</v>
      </c>
      <c r="M13" s="9" t="s">
        <v>24</v>
      </c>
      <c r="N13" s="9" t="s">
        <v>33</v>
      </c>
      <c r="O13" s="9" t="s">
        <v>58</v>
      </c>
    </row>
    <row r="14" spans="1:15" ht="20.399999999999999" customHeight="1" x14ac:dyDescent="0.35">
      <c r="A14" s="6" t="s">
        <v>60</v>
      </c>
      <c r="B14" s="3" t="s">
        <v>28</v>
      </c>
      <c r="C14" s="3" t="s">
        <v>17</v>
      </c>
      <c r="D14" s="3" t="s">
        <v>29</v>
      </c>
      <c r="E14" s="16" t="s">
        <v>61</v>
      </c>
      <c r="F14" s="3" t="s">
        <v>29</v>
      </c>
      <c r="G14" s="4" t="s">
        <v>20</v>
      </c>
      <c r="H14" s="4">
        <v>6</v>
      </c>
      <c r="I14" s="7"/>
      <c r="J14" s="4" t="s">
        <v>39</v>
      </c>
      <c r="K14" s="4" t="s">
        <v>40</v>
      </c>
      <c r="L14" s="4" t="s">
        <v>41</v>
      </c>
      <c r="M14" s="4" t="s">
        <v>24</v>
      </c>
      <c r="N14" s="4" t="s">
        <v>25</v>
      </c>
      <c r="O14" s="4" t="s">
        <v>26</v>
      </c>
    </row>
    <row r="15" spans="1:15" ht="20.399999999999999" customHeight="1" x14ac:dyDescent="0.35">
      <c r="A15" s="6" t="s">
        <v>60</v>
      </c>
      <c r="B15" s="3" t="s">
        <v>28</v>
      </c>
      <c r="C15" s="3" t="s">
        <v>17</v>
      </c>
      <c r="D15" s="3" t="s">
        <v>29</v>
      </c>
      <c r="E15" s="16" t="s">
        <v>61</v>
      </c>
      <c r="F15" s="3" t="s">
        <v>29</v>
      </c>
      <c r="G15" s="4" t="s">
        <v>20</v>
      </c>
      <c r="H15" s="4">
        <v>6</v>
      </c>
      <c r="I15" s="9" t="s">
        <v>62</v>
      </c>
      <c r="J15" s="4" t="s">
        <v>39</v>
      </c>
      <c r="K15" s="4" t="s">
        <v>40</v>
      </c>
      <c r="L15" s="4" t="s">
        <v>41</v>
      </c>
      <c r="M15" s="4" t="s">
        <v>32</v>
      </c>
      <c r="N15" s="4" t="s">
        <v>25</v>
      </c>
      <c r="O15" s="4" t="s">
        <v>26</v>
      </c>
    </row>
    <row r="16" spans="1:15" ht="20.399999999999999" customHeight="1" x14ac:dyDescent="0.35">
      <c r="A16" s="6" t="s">
        <v>63</v>
      </c>
      <c r="B16" s="3" t="s">
        <v>35</v>
      </c>
      <c r="C16" s="3"/>
      <c r="D16" s="3"/>
      <c r="E16" s="16" t="s">
        <v>64</v>
      </c>
      <c r="F16" s="3" t="s">
        <v>65</v>
      </c>
      <c r="G16" s="4" t="s">
        <v>38</v>
      </c>
      <c r="H16" s="4">
        <v>6</v>
      </c>
      <c r="I16" s="4" t="s">
        <v>66</v>
      </c>
      <c r="J16" s="4" t="s">
        <v>46</v>
      </c>
      <c r="K16" s="4" t="s">
        <v>40</v>
      </c>
      <c r="L16" s="4" t="s">
        <v>41</v>
      </c>
      <c r="M16" s="4" t="s">
        <v>24</v>
      </c>
      <c r="N16" s="4" t="s">
        <v>25</v>
      </c>
      <c r="O16" s="4" t="s">
        <v>67</v>
      </c>
    </row>
    <row r="17" spans="1:15" ht="30" customHeight="1" x14ac:dyDescent="0.35">
      <c r="A17" s="6" t="s">
        <v>68</v>
      </c>
      <c r="B17" s="3" t="s">
        <v>35</v>
      </c>
      <c r="C17" s="3"/>
      <c r="D17" s="3"/>
      <c r="E17" s="16" t="s">
        <v>69</v>
      </c>
      <c r="F17" s="3" t="s">
        <v>70</v>
      </c>
      <c r="G17" s="4" t="s">
        <v>38</v>
      </c>
      <c r="H17" s="5">
        <v>6</v>
      </c>
      <c r="I17" s="4"/>
      <c r="J17" s="4" t="s">
        <v>39</v>
      </c>
      <c r="K17" s="4" t="s">
        <v>71</v>
      </c>
      <c r="L17" s="4" t="s">
        <v>23</v>
      </c>
      <c r="M17" s="4" t="s">
        <v>32</v>
      </c>
      <c r="N17" s="4" t="s">
        <v>33</v>
      </c>
      <c r="O17" s="4" t="s">
        <v>42</v>
      </c>
    </row>
    <row r="18" spans="1:15" ht="30.65" customHeight="1" x14ac:dyDescent="0.35">
      <c r="A18" s="6" t="s">
        <v>72</v>
      </c>
      <c r="B18" s="3" t="s">
        <v>16</v>
      </c>
      <c r="C18" s="3" t="s">
        <v>17</v>
      </c>
      <c r="D18" s="3" t="s">
        <v>73</v>
      </c>
      <c r="E18" s="16" t="s">
        <v>74</v>
      </c>
      <c r="F18" s="3" t="s">
        <v>73</v>
      </c>
      <c r="G18" s="4" t="s">
        <v>75</v>
      </c>
      <c r="H18" s="4">
        <v>6</v>
      </c>
      <c r="I18" s="4"/>
      <c r="J18" s="4" t="s">
        <v>46</v>
      </c>
      <c r="K18" s="4" t="s">
        <v>40</v>
      </c>
      <c r="L18" s="4" t="s">
        <v>41</v>
      </c>
      <c r="M18" s="4" t="s">
        <v>49</v>
      </c>
      <c r="N18" s="4" t="s">
        <v>25</v>
      </c>
      <c r="O18" s="4" t="s">
        <v>76</v>
      </c>
    </row>
    <row r="19" spans="1:15" ht="25.25" customHeight="1" x14ac:dyDescent="0.35">
      <c r="A19" s="6" t="s">
        <v>72</v>
      </c>
      <c r="B19" s="3" t="s">
        <v>16</v>
      </c>
      <c r="C19" s="3" t="s">
        <v>17</v>
      </c>
      <c r="D19" s="3" t="s">
        <v>73</v>
      </c>
      <c r="E19" s="16" t="s">
        <v>77</v>
      </c>
      <c r="F19" s="3" t="s">
        <v>73</v>
      </c>
      <c r="G19" s="4" t="s">
        <v>20</v>
      </c>
      <c r="H19" s="5">
        <v>6</v>
      </c>
      <c r="I19" s="4"/>
      <c r="J19" s="4" t="s">
        <v>21</v>
      </c>
      <c r="K19" s="4" t="s">
        <v>78</v>
      </c>
      <c r="L19" s="4" t="s">
        <v>23</v>
      </c>
      <c r="M19" s="4" t="s">
        <v>32</v>
      </c>
      <c r="N19" s="4" t="s">
        <v>25</v>
      </c>
      <c r="O19" s="4" t="s">
        <v>79</v>
      </c>
    </row>
    <row r="20" spans="1:15" ht="34.75" customHeight="1" x14ac:dyDescent="0.35">
      <c r="A20" s="6" t="s">
        <v>72</v>
      </c>
      <c r="B20" s="3" t="s">
        <v>16</v>
      </c>
      <c r="C20" s="3" t="s">
        <v>17</v>
      </c>
      <c r="D20" s="3" t="s">
        <v>73</v>
      </c>
      <c r="E20" s="16" t="s">
        <v>80</v>
      </c>
      <c r="F20" s="3" t="s">
        <v>73</v>
      </c>
      <c r="G20" s="4" t="s">
        <v>20</v>
      </c>
      <c r="H20" s="5">
        <v>6</v>
      </c>
      <c r="I20" s="4"/>
      <c r="J20" s="4" t="s">
        <v>39</v>
      </c>
      <c r="K20" s="4" t="s">
        <v>71</v>
      </c>
      <c r="L20" s="4" t="s">
        <v>23</v>
      </c>
      <c r="M20" s="4" t="s">
        <v>32</v>
      </c>
      <c r="N20" s="4" t="s">
        <v>33</v>
      </c>
      <c r="O20" s="4" t="s">
        <v>79</v>
      </c>
    </row>
    <row r="21" spans="1:15" ht="30.65" customHeight="1" x14ac:dyDescent="0.35">
      <c r="A21" s="6" t="s">
        <v>81</v>
      </c>
      <c r="B21" s="3" t="s">
        <v>35</v>
      </c>
      <c r="C21" s="3"/>
      <c r="D21" s="3"/>
      <c r="E21" s="16" t="s">
        <v>82</v>
      </c>
      <c r="F21" s="3" t="s">
        <v>83</v>
      </c>
      <c r="G21" s="4" t="s">
        <v>38</v>
      </c>
      <c r="H21" s="4">
        <v>6</v>
      </c>
      <c r="I21" s="9"/>
      <c r="J21" s="4" t="s">
        <v>39</v>
      </c>
      <c r="K21" s="4" t="s">
        <v>40</v>
      </c>
      <c r="L21" s="4" t="s">
        <v>41</v>
      </c>
      <c r="M21" s="4" t="s">
        <v>24</v>
      </c>
      <c r="N21" s="4" t="s">
        <v>33</v>
      </c>
      <c r="O21" s="9" t="s">
        <v>58</v>
      </c>
    </row>
    <row r="22" spans="1:15" ht="30.65" customHeight="1" x14ac:dyDescent="0.35">
      <c r="A22" s="6" t="s">
        <v>81</v>
      </c>
      <c r="B22" s="3" t="s">
        <v>35</v>
      </c>
      <c r="C22" s="3"/>
      <c r="D22" s="3"/>
      <c r="E22" s="16" t="s">
        <v>82</v>
      </c>
      <c r="F22" s="3" t="s">
        <v>83</v>
      </c>
      <c r="G22" s="4" t="s">
        <v>38</v>
      </c>
      <c r="H22" s="4">
        <v>6</v>
      </c>
      <c r="I22" s="9" t="s">
        <v>62</v>
      </c>
      <c r="J22" s="4" t="s">
        <v>39</v>
      </c>
      <c r="K22" s="4" t="s">
        <v>40</v>
      </c>
      <c r="L22" s="4" t="s">
        <v>41</v>
      </c>
      <c r="M22" s="4" t="s">
        <v>32</v>
      </c>
      <c r="N22" s="4" t="s">
        <v>33</v>
      </c>
      <c r="O22" s="9" t="s">
        <v>58</v>
      </c>
    </row>
    <row r="23" spans="1:15" ht="32.4" customHeight="1" x14ac:dyDescent="0.35">
      <c r="A23" s="6" t="s">
        <v>84</v>
      </c>
      <c r="B23" s="3" t="s">
        <v>35</v>
      </c>
      <c r="C23" s="3"/>
      <c r="D23" s="3"/>
      <c r="E23" s="16" t="s">
        <v>87</v>
      </c>
      <c r="F23" s="3" t="s">
        <v>86</v>
      </c>
      <c r="G23" s="4"/>
      <c r="H23" s="5">
        <v>6</v>
      </c>
      <c r="I23" s="3"/>
      <c r="J23" s="4" t="s">
        <v>39</v>
      </c>
      <c r="K23" s="4" t="s">
        <v>71</v>
      </c>
      <c r="L23" s="4" t="s">
        <v>23</v>
      </c>
      <c r="M23" s="4" t="s">
        <v>24</v>
      </c>
      <c r="N23" s="4" t="s">
        <v>25</v>
      </c>
      <c r="O23" s="4" t="s">
        <v>26</v>
      </c>
    </row>
    <row r="24" spans="1:15" ht="22.75" customHeight="1" x14ac:dyDescent="0.35">
      <c r="A24" s="6" t="s">
        <v>84</v>
      </c>
      <c r="B24" s="3" t="s">
        <v>35</v>
      </c>
      <c r="C24" s="3"/>
      <c r="D24" s="3"/>
      <c r="E24" s="16" t="s">
        <v>88</v>
      </c>
      <c r="F24" s="3" t="s">
        <v>86</v>
      </c>
      <c r="G24" s="4" t="s">
        <v>89</v>
      </c>
      <c r="H24" s="5">
        <v>6</v>
      </c>
      <c r="I24" s="4"/>
      <c r="J24" s="4" t="s">
        <v>46</v>
      </c>
      <c r="K24" s="4" t="s">
        <v>90</v>
      </c>
      <c r="L24" s="4" t="s">
        <v>23</v>
      </c>
      <c r="M24" s="4" t="s">
        <v>32</v>
      </c>
      <c r="N24" s="4" t="s">
        <v>33</v>
      </c>
      <c r="O24" s="4" t="s">
        <v>51</v>
      </c>
    </row>
    <row r="25" spans="1:15" ht="25.75" customHeight="1" x14ac:dyDescent="0.35">
      <c r="A25" s="12" t="s">
        <v>91</v>
      </c>
      <c r="B25" s="3" t="s">
        <v>28</v>
      </c>
      <c r="C25" s="3" t="s">
        <v>17</v>
      </c>
      <c r="D25" s="3" t="s">
        <v>70</v>
      </c>
      <c r="E25" s="16" t="s">
        <v>92</v>
      </c>
      <c r="F25" s="3" t="s">
        <v>70</v>
      </c>
      <c r="G25" s="4" t="s">
        <v>20</v>
      </c>
      <c r="H25" s="4">
        <v>12</v>
      </c>
      <c r="I25" s="10"/>
      <c r="J25" s="4" t="s">
        <v>46</v>
      </c>
      <c r="K25" s="4" t="s">
        <v>90</v>
      </c>
      <c r="L25" s="4" t="s">
        <v>23</v>
      </c>
      <c r="M25" s="4" t="s">
        <v>49</v>
      </c>
      <c r="N25" s="4" t="s">
        <v>33</v>
      </c>
      <c r="O25" s="4" t="s">
        <v>26</v>
      </c>
    </row>
    <row r="26" spans="1:15" ht="20.399999999999999" customHeight="1" x14ac:dyDescent="0.35">
      <c r="A26" s="6" t="s">
        <v>93</v>
      </c>
      <c r="B26" s="3" t="s">
        <v>85</v>
      </c>
      <c r="C26" s="3" t="s">
        <v>17</v>
      </c>
      <c r="D26" s="3" t="s">
        <v>83</v>
      </c>
      <c r="E26" s="16" t="s">
        <v>94</v>
      </c>
      <c r="F26" s="3" t="s">
        <v>83</v>
      </c>
      <c r="G26" s="4" t="s">
        <v>20</v>
      </c>
      <c r="H26" s="4">
        <v>12</v>
      </c>
      <c r="I26" s="4"/>
      <c r="J26" s="4" t="s">
        <v>21</v>
      </c>
      <c r="K26" s="4" t="s">
        <v>22</v>
      </c>
      <c r="L26" s="4" t="s">
        <v>23</v>
      </c>
      <c r="M26" s="4" t="s">
        <v>24</v>
      </c>
      <c r="N26" s="4" t="s">
        <v>33</v>
      </c>
      <c r="O26" s="4" t="s">
        <v>26</v>
      </c>
    </row>
    <row r="27" spans="1:15" ht="20.399999999999999" customHeight="1" x14ac:dyDescent="0.35">
      <c r="A27" s="6" t="s">
        <v>95</v>
      </c>
      <c r="B27" s="3" t="s">
        <v>28</v>
      </c>
      <c r="C27" s="3" t="s">
        <v>17</v>
      </c>
      <c r="D27" s="3" t="s">
        <v>18</v>
      </c>
      <c r="E27" s="16" t="s">
        <v>96</v>
      </c>
      <c r="F27" s="3" t="s">
        <v>18</v>
      </c>
      <c r="G27" s="4" t="s">
        <v>20</v>
      </c>
      <c r="H27" s="5">
        <v>6</v>
      </c>
      <c r="I27" s="4"/>
      <c r="J27" s="4" t="s">
        <v>21</v>
      </c>
      <c r="K27" s="4" t="s">
        <v>97</v>
      </c>
      <c r="L27" s="4" t="s">
        <v>23</v>
      </c>
      <c r="M27" s="4" t="s">
        <v>32</v>
      </c>
      <c r="N27" s="4" t="s">
        <v>33</v>
      </c>
      <c r="O27" s="4" t="s">
        <v>26</v>
      </c>
    </row>
    <row r="28" spans="1:15" ht="20.399999999999999" customHeight="1" x14ac:dyDescent="0.35">
      <c r="A28" s="6" t="s">
        <v>98</v>
      </c>
      <c r="B28" s="3" t="s">
        <v>35</v>
      </c>
      <c r="C28" s="3"/>
      <c r="D28" s="3"/>
      <c r="E28" s="16" t="s">
        <v>99</v>
      </c>
      <c r="F28" s="3" t="s">
        <v>100</v>
      </c>
      <c r="G28" s="4" t="s">
        <v>38</v>
      </c>
      <c r="H28" s="4">
        <v>6</v>
      </c>
      <c r="I28" s="4"/>
      <c r="J28" s="4" t="s">
        <v>46</v>
      </c>
      <c r="K28" s="4" t="s">
        <v>40</v>
      </c>
      <c r="L28" s="4" t="s">
        <v>41</v>
      </c>
      <c r="M28" s="4" t="s">
        <v>24</v>
      </c>
      <c r="N28" s="4" t="s">
        <v>33</v>
      </c>
      <c r="O28" s="4" t="s">
        <v>42</v>
      </c>
    </row>
    <row r="29" spans="1:15" ht="20.399999999999999" customHeight="1" x14ac:dyDescent="0.35">
      <c r="A29" s="6" t="s">
        <v>98</v>
      </c>
      <c r="B29" s="3" t="s">
        <v>35</v>
      </c>
      <c r="C29" s="3"/>
      <c r="D29" s="3"/>
      <c r="E29" s="16" t="s">
        <v>101</v>
      </c>
      <c r="F29" s="3" t="s">
        <v>100</v>
      </c>
      <c r="G29" s="4" t="s">
        <v>38</v>
      </c>
      <c r="H29" s="4">
        <v>6</v>
      </c>
      <c r="I29" s="4"/>
      <c r="J29" s="4" t="s">
        <v>46</v>
      </c>
      <c r="K29" s="4" t="s">
        <v>40</v>
      </c>
      <c r="L29" s="4" t="s">
        <v>41</v>
      </c>
      <c r="M29" s="4" t="s">
        <v>24</v>
      </c>
      <c r="N29" s="4" t="s">
        <v>33</v>
      </c>
      <c r="O29" s="4" t="s">
        <v>42</v>
      </c>
    </row>
    <row r="30" spans="1:15" ht="27.65" customHeight="1" x14ac:dyDescent="0.35">
      <c r="A30" s="6" t="s">
        <v>102</v>
      </c>
      <c r="B30" s="3" t="s">
        <v>28</v>
      </c>
      <c r="C30" s="3" t="s">
        <v>17</v>
      </c>
      <c r="D30" s="3" t="s">
        <v>103</v>
      </c>
      <c r="E30" s="16" t="s">
        <v>104</v>
      </c>
      <c r="F30" s="3" t="s">
        <v>103</v>
      </c>
      <c r="G30" s="4" t="s">
        <v>20</v>
      </c>
      <c r="H30" s="5">
        <v>6</v>
      </c>
      <c r="I30" s="4"/>
      <c r="J30" s="4" t="s">
        <v>21</v>
      </c>
      <c r="K30" s="4" t="s">
        <v>22</v>
      </c>
      <c r="L30" s="4" t="s">
        <v>23</v>
      </c>
      <c r="M30" s="4" t="s">
        <v>32</v>
      </c>
      <c r="N30" s="4" t="s">
        <v>25</v>
      </c>
      <c r="O30" s="4" t="s">
        <v>105</v>
      </c>
    </row>
    <row r="31" spans="1:15" ht="23.4" customHeight="1" x14ac:dyDescent="0.35">
      <c r="A31" s="6" t="s">
        <v>106</v>
      </c>
      <c r="B31" s="3" t="s">
        <v>28</v>
      </c>
      <c r="C31" s="3" t="s">
        <v>17</v>
      </c>
      <c r="D31" s="3" t="s">
        <v>83</v>
      </c>
      <c r="E31" s="16" t="s">
        <v>107</v>
      </c>
      <c r="F31" s="3" t="s">
        <v>83</v>
      </c>
      <c r="G31" s="4" t="s">
        <v>20</v>
      </c>
      <c r="H31" s="5">
        <v>12</v>
      </c>
      <c r="I31" s="4"/>
      <c r="J31" s="4" t="s">
        <v>108</v>
      </c>
      <c r="K31" s="4"/>
      <c r="L31" s="4" t="s">
        <v>23</v>
      </c>
      <c r="M31" s="4" t="s">
        <v>32</v>
      </c>
      <c r="N31" s="4" t="s">
        <v>33</v>
      </c>
      <c r="O31" s="4" t="s">
        <v>26</v>
      </c>
    </row>
    <row r="32" spans="1:15" ht="20.399999999999999" customHeight="1" x14ac:dyDescent="0.35">
      <c r="A32" s="6" t="s">
        <v>106</v>
      </c>
      <c r="B32" s="3" t="s">
        <v>28</v>
      </c>
      <c r="C32" s="3" t="s">
        <v>17</v>
      </c>
      <c r="D32" s="3" t="s">
        <v>83</v>
      </c>
      <c r="E32" s="16" t="s">
        <v>109</v>
      </c>
      <c r="F32" s="3" t="s">
        <v>83</v>
      </c>
      <c r="G32" s="4" t="s">
        <v>75</v>
      </c>
      <c r="H32" s="4">
        <v>6</v>
      </c>
      <c r="I32" s="4"/>
      <c r="J32" s="4" t="s">
        <v>46</v>
      </c>
      <c r="K32" s="4" t="s">
        <v>40</v>
      </c>
      <c r="L32" s="4" t="s">
        <v>41</v>
      </c>
      <c r="M32" s="4" t="s">
        <v>49</v>
      </c>
      <c r="N32" s="4" t="s">
        <v>33</v>
      </c>
      <c r="O32" s="4" t="s">
        <v>76</v>
      </c>
    </row>
    <row r="33" spans="1:15" ht="27.65" customHeight="1" x14ac:dyDescent="0.35">
      <c r="A33" s="6" t="s">
        <v>110</v>
      </c>
      <c r="B33" s="3" t="s">
        <v>85</v>
      </c>
      <c r="C33" s="3" t="s">
        <v>111</v>
      </c>
      <c r="D33" s="3" t="s">
        <v>56</v>
      </c>
      <c r="E33" s="16" t="s">
        <v>112</v>
      </c>
      <c r="F33" s="3" t="s">
        <v>56</v>
      </c>
      <c r="G33" s="4" t="s">
        <v>20</v>
      </c>
      <c r="H33" s="5">
        <v>12</v>
      </c>
      <c r="I33" s="4"/>
      <c r="J33" s="4" t="s">
        <v>46</v>
      </c>
      <c r="K33" s="4" t="s">
        <v>57</v>
      </c>
      <c r="L33" s="4" t="s">
        <v>23</v>
      </c>
      <c r="M33" s="4" t="s">
        <v>24</v>
      </c>
      <c r="N33" s="4" t="s">
        <v>25</v>
      </c>
      <c r="O33" s="4" t="s">
        <v>67</v>
      </c>
    </row>
    <row r="34" spans="1:15" x14ac:dyDescent="0.35">
      <c r="A34" s="6" t="s">
        <v>113</v>
      </c>
      <c r="B34" s="3" t="s">
        <v>85</v>
      </c>
      <c r="C34" s="3" t="s">
        <v>17</v>
      </c>
      <c r="D34" s="3" t="s">
        <v>37</v>
      </c>
      <c r="E34" s="16" t="s">
        <v>114</v>
      </c>
      <c r="F34" s="3" t="s">
        <v>37</v>
      </c>
      <c r="G34" s="4" t="s">
        <v>20</v>
      </c>
      <c r="H34" s="5">
        <v>6</v>
      </c>
      <c r="I34" s="4"/>
      <c r="J34" s="4" t="s">
        <v>46</v>
      </c>
      <c r="K34" s="4" t="s">
        <v>115</v>
      </c>
      <c r="L34" s="4" t="s">
        <v>23</v>
      </c>
      <c r="M34" s="4" t="s">
        <v>32</v>
      </c>
      <c r="N34" s="4" t="s">
        <v>25</v>
      </c>
      <c r="O34" s="4" t="s">
        <v>26</v>
      </c>
    </row>
    <row r="35" spans="1:15" ht="14.4" customHeight="1" x14ac:dyDescent="0.35">
      <c r="A35" s="6" t="s">
        <v>113</v>
      </c>
      <c r="B35" s="3" t="s">
        <v>85</v>
      </c>
      <c r="C35" s="3" t="s">
        <v>17</v>
      </c>
      <c r="D35" s="3" t="s">
        <v>37</v>
      </c>
      <c r="E35" s="16" t="s">
        <v>116</v>
      </c>
      <c r="F35" s="3" t="s">
        <v>37</v>
      </c>
      <c r="G35" s="4" t="s">
        <v>20</v>
      </c>
      <c r="H35" s="5">
        <v>6</v>
      </c>
      <c r="I35" s="4"/>
      <c r="J35" s="4" t="s">
        <v>46</v>
      </c>
      <c r="K35" s="4" t="s">
        <v>90</v>
      </c>
      <c r="L35" s="4" t="s">
        <v>23</v>
      </c>
      <c r="M35" s="4" t="s">
        <v>32</v>
      </c>
      <c r="N35" s="4" t="s">
        <v>33</v>
      </c>
      <c r="O35" s="4" t="s">
        <v>26</v>
      </c>
    </row>
    <row r="36" spans="1:15" ht="20.399999999999999" customHeight="1" x14ac:dyDescent="0.35">
      <c r="A36" s="6" t="s">
        <v>117</v>
      </c>
      <c r="B36" s="3" t="s">
        <v>28</v>
      </c>
      <c r="C36" s="3" t="s">
        <v>118</v>
      </c>
      <c r="D36" s="3" t="s">
        <v>119</v>
      </c>
      <c r="E36" s="16" t="s">
        <v>120</v>
      </c>
      <c r="F36" s="3" t="s">
        <v>119</v>
      </c>
      <c r="G36" s="4" t="s">
        <v>20</v>
      </c>
      <c r="H36" s="4">
        <v>6</v>
      </c>
      <c r="I36" s="4"/>
      <c r="J36" s="4" t="s">
        <v>46</v>
      </c>
      <c r="K36" s="4" t="s">
        <v>90</v>
      </c>
      <c r="L36" s="4" t="s">
        <v>23</v>
      </c>
      <c r="M36" s="4" t="s">
        <v>32</v>
      </c>
      <c r="N36" s="4" t="s">
        <v>25</v>
      </c>
      <c r="O36" s="4" t="s">
        <v>121</v>
      </c>
    </row>
    <row r="37" spans="1:15" ht="20.399999999999999" customHeight="1" x14ac:dyDescent="0.35">
      <c r="A37" s="6" t="s">
        <v>122</v>
      </c>
      <c r="B37" s="3" t="s">
        <v>35</v>
      </c>
      <c r="C37" s="3"/>
      <c r="D37" s="3"/>
      <c r="E37" s="16" t="s">
        <v>123</v>
      </c>
      <c r="F37" s="3" t="s">
        <v>124</v>
      </c>
      <c r="G37" s="4" t="s">
        <v>38</v>
      </c>
      <c r="H37" s="5">
        <v>3</v>
      </c>
      <c r="I37" s="4"/>
      <c r="J37" s="4" t="s">
        <v>46</v>
      </c>
      <c r="K37" s="4" t="s">
        <v>57</v>
      </c>
      <c r="L37" s="4" t="s">
        <v>23</v>
      </c>
      <c r="M37" s="4" t="s">
        <v>49</v>
      </c>
      <c r="N37" s="4" t="s">
        <v>33</v>
      </c>
      <c r="O37" s="4" t="s">
        <v>51</v>
      </c>
    </row>
    <row r="38" spans="1:15" ht="20.399999999999999" customHeight="1" x14ac:dyDescent="0.35">
      <c r="A38" s="12" t="s">
        <v>125</v>
      </c>
      <c r="B38" s="3" t="s">
        <v>85</v>
      </c>
      <c r="C38" s="3" t="s">
        <v>17</v>
      </c>
      <c r="D38" s="3" t="s">
        <v>45</v>
      </c>
      <c r="E38" s="16" t="s">
        <v>44</v>
      </c>
      <c r="F38" s="3" t="s">
        <v>45</v>
      </c>
      <c r="G38" s="4" t="s">
        <v>20</v>
      </c>
      <c r="H38" s="4">
        <v>12</v>
      </c>
      <c r="I38" s="10"/>
      <c r="J38" s="4" t="s">
        <v>46</v>
      </c>
      <c r="K38" s="4" t="s">
        <v>90</v>
      </c>
      <c r="L38" s="4" t="s">
        <v>23</v>
      </c>
      <c r="M38" s="4" t="s">
        <v>49</v>
      </c>
      <c r="N38" s="4" t="s">
        <v>25</v>
      </c>
      <c r="O38" s="4" t="s">
        <v>26</v>
      </c>
    </row>
    <row r="39" spans="1:15" ht="24" customHeight="1" x14ac:dyDescent="0.35">
      <c r="A39" s="6" t="s">
        <v>126</v>
      </c>
      <c r="B39" s="3" t="s">
        <v>85</v>
      </c>
      <c r="C39" s="3" t="s">
        <v>111</v>
      </c>
      <c r="D39" s="3" t="s">
        <v>56</v>
      </c>
      <c r="E39" s="16" t="s">
        <v>127</v>
      </c>
      <c r="F39" s="3" t="s">
        <v>56</v>
      </c>
      <c r="G39" s="4" t="s">
        <v>20</v>
      </c>
      <c r="H39" s="4">
        <v>12</v>
      </c>
      <c r="I39" s="4"/>
      <c r="J39" s="4" t="s">
        <v>46</v>
      </c>
      <c r="K39" s="4" t="s">
        <v>57</v>
      </c>
      <c r="L39" s="4" t="s">
        <v>23</v>
      </c>
      <c r="M39" s="4" t="s">
        <v>24</v>
      </c>
      <c r="N39" s="4" t="s">
        <v>25</v>
      </c>
      <c r="O39" s="4" t="s">
        <v>67</v>
      </c>
    </row>
    <row r="40" spans="1:15" ht="14.4" customHeight="1" x14ac:dyDescent="0.35">
      <c r="A40" s="6" t="s">
        <v>128</v>
      </c>
      <c r="B40" s="3" t="s">
        <v>16</v>
      </c>
      <c r="C40" s="3" t="s">
        <v>17</v>
      </c>
      <c r="D40" s="3" t="s">
        <v>29</v>
      </c>
      <c r="E40" s="16" t="s">
        <v>129</v>
      </c>
      <c r="F40" s="3" t="s">
        <v>29</v>
      </c>
      <c r="G40" s="4" t="s">
        <v>20</v>
      </c>
      <c r="H40" s="5">
        <v>12</v>
      </c>
      <c r="I40" s="4"/>
      <c r="J40" s="4" t="s">
        <v>46</v>
      </c>
      <c r="K40" s="4" t="s">
        <v>90</v>
      </c>
      <c r="L40" s="4" t="s">
        <v>23</v>
      </c>
      <c r="M40" s="4" t="s">
        <v>32</v>
      </c>
      <c r="N40" s="4" t="s">
        <v>25</v>
      </c>
      <c r="O40" s="4" t="s">
        <v>26</v>
      </c>
    </row>
    <row r="41" spans="1:15" ht="14.4" customHeight="1" x14ac:dyDescent="0.35">
      <c r="A41" s="6" t="s">
        <v>130</v>
      </c>
      <c r="B41" s="3" t="s">
        <v>35</v>
      </c>
      <c r="C41" s="3"/>
      <c r="D41" s="3"/>
      <c r="E41" s="16" t="s">
        <v>131</v>
      </c>
      <c r="F41" s="3" t="s">
        <v>65</v>
      </c>
      <c r="G41" s="4" t="s">
        <v>38</v>
      </c>
      <c r="H41" s="5">
        <v>6</v>
      </c>
      <c r="I41" s="4"/>
      <c r="J41" s="4" t="s">
        <v>108</v>
      </c>
      <c r="K41" s="4"/>
      <c r="L41" s="4" t="s">
        <v>23</v>
      </c>
      <c r="M41" s="4" t="s">
        <v>24</v>
      </c>
      <c r="N41" s="4" t="s">
        <v>25</v>
      </c>
      <c r="O41" s="4" t="s">
        <v>132</v>
      </c>
    </row>
    <row r="42" spans="1:15" ht="30.65" customHeight="1" x14ac:dyDescent="0.35">
      <c r="A42" s="6" t="s">
        <v>133</v>
      </c>
      <c r="B42" s="3" t="s">
        <v>85</v>
      </c>
      <c r="C42" s="3" t="s">
        <v>17</v>
      </c>
      <c r="D42" s="3" t="s">
        <v>70</v>
      </c>
      <c r="E42" s="16" t="s">
        <v>134</v>
      </c>
      <c r="F42" s="3" t="s">
        <v>70</v>
      </c>
      <c r="G42" s="4" t="s">
        <v>20</v>
      </c>
      <c r="H42" s="4">
        <v>6</v>
      </c>
      <c r="I42" s="4"/>
      <c r="J42" s="4" t="s">
        <v>21</v>
      </c>
      <c r="K42" s="4" t="s">
        <v>22</v>
      </c>
      <c r="L42" s="4" t="s">
        <v>23</v>
      </c>
      <c r="M42" s="4" t="s">
        <v>24</v>
      </c>
      <c r="N42" s="4" t="s">
        <v>33</v>
      </c>
      <c r="O42" s="4" t="s">
        <v>26</v>
      </c>
    </row>
    <row r="43" spans="1:15" ht="51" customHeight="1" x14ac:dyDescent="0.35">
      <c r="A43" s="6" t="s">
        <v>133</v>
      </c>
      <c r="B43" s="3" t="s">
        <v>85</v>
      </c>
      <c r="C43" s="3" t="s">
        <v>17</v>
      </c>
      <c r="D43" s="3" t="s">
        <v>70</v>
      </c>
      <c r="E43" s="16" t="s">
        <v>135</v>
      </c>
      <c r="F43" s="3" t="s">
        <v>70</v>
      </c>
      <c r="G43" s="4" t="s">
        <v>20</v>
      </c>
      <c r="H43" s="5">
        <v>6</v>
      </c>
      <c r="I43" s="4"/>
      <c r="J43" s="4" t="s">
        <v>21</v>
      </c>
      <c r="K43" s="4" t="s">
        <v>78</v>
      </c>
      <c r="L43" s="4" t="s">
        <v>23</v>
      </c>
      <c r="M43" s="4" t="s">
        <v>32</v>
      </c>
      <c r="N43" s="4" t="s">
        <v>33</v>
      </c>
      <c r="O43" s="4" t="s">
        <v>26</v>
      </c>
    </row>
    <row r="44" spans="1:15" ht="30.65" customHeight="1" x14ac:dyDescent="0.35">
      <c r="A44" s="6" t="s">
        <v>136</v>
      </c>
      <c r="B44" s="3" t="s">
        <v>16</v>
      </c>
      <c r="C44" s="3" t="s">
        <v>17</v>
      </c>
      <c r="D44" s="3" t="s">
        <v>137</v>
      </c>
      <c r="E44" s="16" t="s">
        <v>138</v>
      </c>
      <c r="F44" s="3" t="s">
        <v>137</v>
      </c>
      <c r="G44" s="4" t="s">
        <v>20</v>
      </c>
      <c r="H44" s="5">
        <v>12</v>
      </c>
      <c r="I44" s="4"/>
      <c r="J44" s="4" t="s">
        <v>108</v>
      </c>
      <c r="K44" s="4"/>
      <c r="L44" s="4" t="s">
        <v>23</v>
      </c>
      <c r="M44" s="4" t="s">
        <v>32</v>
      </c>
      <c r="N44" s="4" t="s">
        <v>25</v>
      </c>
      <c r="O44" s="4" t="s">
        <v>26</v>
      </c>
    </row>
    <row r="45" spans="1:15" ht="20.399999999999999" customHeight="1" x14ac:dyDescent="0.35">
      <c r="A45" s="6" t="s">
        <v>139</v>
      </c>
      <c r="B45" s="3" t="s">
        <v>28</v>
      </c>
      <c r="C45" s="3" t="s">
        <v>140</v>
      </c>
      <c r="D45" s="3" t="s">
        <v>37</v>
      </c>
      <c r="E45" s="16" t="s">
        <v>141</v>
      </c>
      <c r="F45" s="3" t="s">
        <v>37</v>
      </c>
      <c r="G45" s="4" t="s">
        <v>75</v>
      </c>
      <c r="H45" s="4">
        <v>6</v>
      </c>
      <c r="I45" s="4"/>
      <c r="J45" s="4" t="s">
        <v>46</v>
      </c>
      <c r="K45" s="4" t="s">
        <v>40</v>
      </c>
      <c r="L45" s="4" t="s">
        <v>41</v>
      </c>
      <c r="M45" s="4" t="s">
        <v>32</v>
      </c>
      <c r="N45" s="4" t="s">
        <v>33</v>
      </c>
      <c r="O45" s="4" t="s">
        <v>42</v>
      </c>
    </row>
    <row r="46" spans="1:15" ht="22.75" customHeight="1" x14ac:dyDescent="0.35">
      <c r="A46" s="6" t="s">
        <v>142</v>
      </c>
      <c r="B46" s="6" t="s">
        <v>85</v>
      </c>
      <c r="C46" s="3" t="s">
        <v>17</v>
      </c>
      <c r="D46" s="6" t="s">
        <v>18</v>
      </c>
      <c r="E46" s="17" t="s">
        <v>143</v>
      </c>
      <c r="F46" s="6" t="s">
        <v>18</v>
      </c>
      <c r="G46" s="9" t="s">
        <v>75</v>
      </c>
      <c r="H46" s="13">
        <v>6</v>
      </c>
      <c r="I46" s="9"/>
      <c r="J46" s="9" t="s">
        <v>21</v>
      </c>
      <c r="K46" s="9" t="s">
        <v>97</v>
      </c>
      <c r="L46" s="9" t="s">
        <v>23</v>
      </c>
      <c r="M46" s="9" t="s">
        <v>32</v>
      </c>
      <c r="N46" s="9" t="s">
        <v>25</v>
      </c>
      <c r="O46" s="9" t="s">
        <v>144</v>
      </c>
    </row>
    <row r="47" spans="1:15" x14ac:dyDescent="0.35">
      <c r="A47" s="12" t="s">
        <v>142</v>
      </c>
      <c r="B47" s="3" t="s">
        <v>85</v>
      </c>
      <c r="C47" s="3" t="s">
        <v>17</v>
      </c>
      <c r="D47" s="6" t="s">
        <v>18</v>
      </c>
      <c r="E47" s="17" t="s">
        <v>97</v>
      </c>
      <c r="F47" s="6" t="s">
        <v>18</v>
      </c>
      <c r="G47" s="4" t="s">
        <v>20</v>
      </c>
      <c r="H47" s="9">
        <v>12</v>
      </c>
      <c r="I47" s="9" t="s">
        <v>145</v>
      </c>
      <c r="J47" s="9" t="s">
        <v>46</v>
      </c>
      <c r="K47" s="9" t="s">
        <v>115</v>
      </c>
      <c r="L47" s="4" t="s">
        <v>23</v>
      </c>
      <c r="M47" s="9" t="s">
        <v>49</v>
      </c>
      <c r="N47" s="9" t="s">
        <v>33</v>
      </c>
      <c r="O47" s="4" t="s">
        <v>26</v>
      </c>
    </row>
    <row r="48" spans="1:15" ht="14.4" customHeight="1" x14ac:dyDescent="0.35">
      <c r="A48" s="6" t="s">
        <v>142</v>
      </c>
      <c r="B48" s="3" t="s">
        <v>85</v>
      </c>
      <c r="C48" s="3" t="s">
        <v>17</v>
      </c>
      <c r="D48" s="3" t="s">
        <v>18</v>
      </c>
      <c r="E48" s="16" t="s">
        <v>146</v>
      </c>
      <c r="F48" s="3" t="s">
        <v>18</v>
      </c>
      <c r="G48" s="4" t="s">
        <v>20</v>
      </c>
      <c r="H48" s="4">
        <v>12</v>
      </c>
      <c r="I48" s="10"/>
      <c r="J48" s="4" t="s">
        <v>46</v>
      </c>
      <c r="K48" s="4" t="s">
        <v>90</v>
      </c>
      <c r="L48" s="4" t="s">
        <v>23</v>
      </c>
      <c r="M48" s="4" t="s">
        <v>49</v>
      </c>
      <c r="N48" s="4" t="s">
        <v>33</v>
      </c>
      <c r="O48" s="4" t="s">
        <v>26</v>
      </c>
    </row>
    <row r="49" spans="1:15" ht="24" customHeight="1" x14ac:dyDescent="0.35">
      <c r="A49" s="6" t="s">
        <v>147</v>
      </c>
      <c r="B49" s="3" t="s">
        <v>35</v>
      </c>
      <c r="C49" s="3"/>
      <c r="D49" s="3"/>
      <c r="E49" s="16" t="s">
        <v>148</v>
      </c>
      <c r="F49" s="3" t="s">
        <v>149</v>
      </c>
      <c r="G49" s="4" t="s">
        <v>38</v>
      </c>
      <c r="H49" s="5">
        <v>3</v>
      </c>
      <c r="I49" s="3"/>
      <c r="J49" s="4" t="s">
        <v>108</v>
      </c>
      <c r="K49" s="4"/>
      <c r="L49" s="4" t="s">
        <v>23</v>
      </c>
      <c r="M49" s="4" t="s">
        <v>32</v>
      </c>
      <c r="N49" s="4" t="s">
        <v>25</v>
      </c>
      <c r="O49" s="4" t="s">
        <v>150</v>
      </c>
    </row>
    <row r="50" spans="1:15" ht="14.4" customHeight="1" x14ac:dyDescent="0.35">
      <c r="A50" s="6" t="s">
        <v>151</v>
      </c>
      <c r="B50" s="3" t="s">
        <v>16</v>
      </c>
      <c r="C50" s="3" t="s">
        <v>17</v>
      </c>
      <c r="D50" s="3" t="s">
        <v>152</v>
      </c>
      <c r="E50" s="16" t="s">
        <v>153</v>
      </c>
      <c r="F50" s="3" t="s">
        <v>152</v>
      </c>
      <c r="G50" s="4" t="s">
        <v>20</v>
      </c>
      <c r="H50" s="5">
        <v>6</v>
      </c>
      <c r="I50" s="4"/>
      <c r="J50" s="4" t="s">
        <v>108</v>
      </c>
      <c r="K50" s="4"/>
      <c r="L50" s="4" t="s">
        <v>23</v>
      </c>
      <c r="M50" s="4" t="s">
        <v>32</v>
      </c>
      <c r="N50" s="4" t="s">
        <v>33</v>
      </c>
      <c r="O50" s="4" t="s">
        <v>26</v>
      </c>
    </row>
    <row r="51" spans="1:15" ht="20.399999999999999" customHeight="1" x14ac:dyDescent="0.35">
      <c r="A51" s="6" t="s">
        <v>151</v>
      </c>
      <c r="B51" s="3" t="s">
        <v>16</v>
      </c>
      <c r="C51" s="3" t="s">
        <v>17</v>
      </c>
      <c r="D51" s="3" t="s">
        <v>152</v>
      </c>
      <c r="E51" s="16" t="s">
        <v>154</v>
      </c>
      <c r="F51" s="3" t="s">
        <v>152</v>
      </c>
      <c r="G51" s="4" t="s">
        <v>20</v>
      </c>
      <c r="H51" s="5">
        <v>6</v>
      </c>
      <c r="I51" s="4"/>
      <c r="J51" s="4" t="s">
        <v>155</v>
      </c>
      <c r="K51" s="7"/>
      <c r="L51" s="4" t="s">
        <v>23</v>
      </c>
      <c r="M51" s="4" t="s">
        <v>24</v>
      </c>
      <c r="N51" s="4" t="s">
        <v>25</v>
      </c>
      <c r="O51" s="4" t="s">
        <v>26</v>
      </c>
    </row>
    <row r="52" spans="1:15" ht="20.399999999999999" customHeight="1" x14ac:dyDescent="0.35">
      <c r="A52" s="6" t="s">
        <v>151</v>
      </c>
      <c r="B52" s="3" t="s">
        <v>16</v>
      </c>
      <c r="C52" s="3" t="s">
        <v>17</v>
      </c>
      <c r="D52" s="3" t="s">
        <v>152</v>
      </c>
      <c r="E52" s="16" t="s">
        <v>154</v>
      </c>
      <c r="F52" s="3" t="s">
        <v>152</v>
      </c>
      <c r="G52" s="4" t="s">
        <v>20</v>
      </c>
      <c r="H52" s="5">
        <v>6</v>
      </c>
      <c r="I52" s="4" t="s">
        <v>156</v>
      </c>
      <c r="J52" s="4" t="s">
        <v>155</v>
      </c>
      <c r="K52" s="7"/>
      <c r="L52" s="4" t="s">
        <v>23</v>
      </c>
      <c r="M52" s="4" t="s">
        <v>32</v>
      </c>
      <c r="N52" s="4" t="s">
        <v>25</v>
      </c>
      <c r="O52" s="4" t="s">
        <v>26</v>
      </c>
    </row>
    <row r="53" spans="1:15" ht="40.75" customHeight="1" x14ac:dyDescent="0.35">
      <c r="A53" s="6" t="s">
        <v>157</v>
      </c>
      <c r="B53" s="3" t="s">
        <v>85</v>
      </c>
      <c r="C53" s="3" t="s">
        <v>17</v>
      </c>
      <c r="D53" s="3" t="s">
        <v>45</v>
      </c>
      <c r="E53" s="16" t="s">
        <v>158</v>
      </c>
      <c r="F53" s="3" t="s">
        <v>45</v>
      </c>
      <c r="G53" s="4" t="s">
        <v>20</v>
      </c>
      <c r="H53" s="5">
        <v>12</v>
      </c>
      <c r="I53" s="4"/>
      <c r="J53" s="4" t="s">
        <v>39</v>
      </c>
      <c r="K53" s="4" t="s">
        <v>71</v>
      </c>
      <c r="L53" s="4" t="s">
        <v>23</v>
      </c>
      <c r="M53" s="4" t="s">
        <v>24</v>
      </c>
      <c r="N53" s="4" t="s">
        <v>33</v>
      </c>
      <c r="O53" s="4" t="s">
        <v>26</v>
      </c>
    </row>
    <row r="54" spans="1:15" ht="30.65" customHeight="1" x14ac:dyDescent="0.35">
      <c r="A54" s="6" t="s">
        <v>159</v>
      </c>
      <c r="B54" s="6" t="s">
        <v>35</v>
      </c>
      <c r="C54" s="6"/>
      <c r="D54" s="6"/>
      <c r="E54" s="17" t="s">
        <v>160</v>
      </c>
      <c r="F54" s="6" t="s">
        <v>56</v>
      </c>
      <c r="G54" s="9" t="s">
        <v>38</v>
      </c>
      <c r="H54" s="9">
        <v>6</v>
      </c>
      <c r="I54" s="9"/>
      <c r="J54" s="9" t="s">
        <v>46</v>
      </c>
      <c r="K54" s="9" t="s">
        <v>40</v>
      </c>
      <c r="L54" s="4" t="s">
        <v>41</v>
      </c>
      <c r="M54" s="9" t="s">
        <v>24</v>
      </c>
      <c r="N54" s="9" t="s">
        <v>33</v>
      </c>
      <c r="O54" s="9" t="s">
        <v>58</v>
      </c>
    </row>
    <row r="55" spans="1:15" ht="28.75" customHeight="1" x14ac:dyDescent="0.35">
      <c r="A55" s="6" t="s">
        <v>161</v>
      </c>
      <c r="B55" s="3" t="s">
        <v>28</v>
      </c>
      <c r="C55" s="3" t="s">
        <v>162</v>
      </c>
      <c r="D55" s="3" t="s">
        <v>100</v>
      </c>
      <c r="E55" s="16" t="s">
        <v>163</v>
      </c>
      <c r="F55" s="3" t="s">
        <v>100</v>
      </c>
      <c r="G55" s="4" t="s">
        <v>20</v>
      </c>
      <c r="H55" s="4">
        <v>6</v>
      </c>
      <c r="I55" s="4"/>
      <c r="J55" s="4" t="s">
        <v>46</v>
      </c>
      <c r="K55" s="4" t="s">
        <v>57</v>
      </c>
      <c r="L55" s="4" t="s">
        <v>23</v>
      </c>
      <c r="M55" s="4" t="s">
        <v>24</v>
      </c>
      <c r="N55" s="4" t="s">
        <v>33</v>
      </c>
      <c r="O55" s="4" t="s">
        <v>164</v>
      </c>
    </row>
    <row r="56" spans="1:15" ht="16.75" customHeight="1" x14ac:dyDescent="0.35">
      <c r="A56" s="6" t="s">
        <v>161</v>
      </c>
      <c r="B56" s="3" t="s">
        <v>28</v>
      </c>
      <c r="C56" s="3" t="s">
        <v>162</v>
      </c>
      <c r="D56" s="3" t="s">
        <v>100</v>
      </c>
      <c r="E56" s="16" t="s">
        <v>165</v>
      </c>
      <c r="F56" s="3" t="s">
        <v>100</v>
      </c>
      <c r="G56" s="4" t="s">
        <v>75</v>
      </c>
      <c r="H56" s="4">
        <v>6</v>
      </c>
      <c r="I56" s="4"/>
      <c r="J56" s="4" t="s">
        <v>46</v>
      </c>
      <c r="K56" s="4" t="s">
        <v>57</v>
      </c>
      <c r="L56" s="4" t="s">
        <v>23</v>
      </c>
      <c r="M56" s="4" t="s">
        <v>24</v>
      </c>
      <c r="N56" s="4" t="s">
        <v>33</v>
      </c>
      <c r="O56" s="4" t="s">
        <v>42</v>
      </c>
    </row>
    <row r="57" spans="1:15" ht="33" customHeight="1" x14ac:dyDescent="0.35">
      <c r="A57" s="6" t="s">
        <v>166</v>
      </c>
      <c r="B57" s="3" t="s">
        <v>35</v>
      </c>
      <c r="C57" s="3"/>
      <c r="D57" s="3"/>
      <c r="E57" s="16" t="s">
        <v>167</v>
      </c>
      <c r="F57" s="3" t="s">
        <v>137</v>
      </c>
      <c r="G57" s="4" t="s">
        <v>38</v>
      </c>
      <c r="H57" s="5">
        <v>6</v>
      </c>
      <c r="I57" s="4"/>
      <c r="J57" s="4" t="s">
        <v>155</v>
      </c>
      <c r="K57" s="10"/>
      <c r="L57" s="4" t="s">
        <v>23</v>
      </c>
      <c r="M57" s="4" t="s">
        <v>32</v>
      </c>
      <c r="N57" s="4" t="s">
        <v>33</v>
      </c>
      <c r="O57" s="4" t="s">
        <v>42</v>
      </c>
    </row>
    <row r="58" spans="1:15" ht="24.65" customHeight="1" x14ac:dyDescent="0.35">
      <c r="A58" s="6" t="s">
        <v>168</v>
      </c>
      <c r="B58" s="3" t="s">
        <v>35</v>
      </c>
      <c r="C58" s="3"/>
      <c r="D58" s="3"/>
      <c r="E58" s="16" t="s">
        <v>169</v>
      </c>
      <c r="F58" s="3" t="s">
        <v>45</v>
      </c>
      <c r="G58" s="4" t="s">
        <v>38</v>
      </c>
      <c r="H58" s="5">
        <v>6</v>
      </c>
      <c r="I58" s="4"/>
      <c r="J58" s="4" t="s">
        <v>39</v>
      </c>
      <c r="K58" s="4" t="s">
        <v>40</v>
      </c>
      <c r="L58" s="4" t="s">
        <v>41</v>
      </c>
      <c r="M58" s="4" t="s">
        <v>32</v>
      </c>
      <c r="N58" s="4" t="s">
        <v>25</v>
      </c>
      <c r="O58" s="4" t="s">
        <v>144</v>
      </c>
    </row>
    <row r="59" spans="1:15" ht="21" customHeight="1" x14ac:dyDescent="0.35">
      <c r="A59" s="6" t="s">
        <v>170</v>
      </c>
      <c r="B59" s="3" t="s">
        <v>35</v>
      </c>
      <c r="C59" s="3"/>
      <c r="D59" s="3"/>
      <c r="E59" s="17" t="s">
        <v>171</v>
      </c>
      <c r="F59" s="3" t="s">
        <v>172</v>
      </c>
      <c r="G59" s="4" t="s">
        <v>38</v>
      </c>
      <c r="H59" s="4">
        <v>6</v>
      </c>
      <c r="I59" s="4"/>
      <c r="J59" s="4" t="s">
        <v>46</v>
      </c>
      <c r="K59" s="4" t="s">
        <v>40</v>
      </c>
      <c r="L59" s="4" t="s">
        <v>41</v>
      </c>
      <c r="M59" s="4" t="s">
        <v>32</v>
      </c>
      <c r="N59" s="4" t="s">
        <v>33</v>
      </c>
      <c r="O59" s="9" t="s">
        <v>58</v>
      </c>
    </row>
    <row r="60" spans="1:15" ht="14.4" customHeight="1" x14ac:dyDescent="0.35">
      <c r="A60" s="6" t="s">
        <v>173</v>
      </c>
      <c r="B60" s="3" t="s">
        <v>28</v>
      </c>
      <c r="C60" s="3" t="s">
        <v>17</v>
      </c>
      <c r="D60" s="3" t="s">
        <v>174</v>
      </c>
      <c r="E60" s="16" t="s">
        <v>175</v>
      </c>
      <c r="F60" s="3" t="s">
        <v>174</v>
      </c>
      <c r="G60" s="4" t="s">
        <v>20</v>
      </c>
      <c r="H60" s="5">
        <v>6</v>
      </c>
      <c r="I60" s="4"/>
      <c r="J60" s="4" t="s">
        <v>108</v>
      </c>
      <c r="K60" s="4"/>
      <c r="L60" s="4" t="s">
        <v>23</v>
      </c>
      <c r="M60" s="4" t="s">
        <v>24</v>
      </c>
      <c r="N60" s="4" t="s">
        <v>25</v>
      </c>
      <c r="O60" s="4" t="s">
        <v>79</v>
      </c>
    </row>
    <row r="61" spans="1:15" ht="22.75" customHeight="1" x14ac:dyDescent="0.35">
      <c r="A61" s="6" t="s">
        <v>176</v>
      </c>
      <c r="B61" s="3" t="s">
        <v>16</v>
      </c>
      <c r="C61" s="3" t="s">
        <v>17</v>
      </c>
      <c r="D61" s="3" t="s">
        <v>73</v>
      </c>
      <c r="E61" s="16" t="s">
        <v>177</v>
      </c>
      <c r="F61" s="3" t="s">
        <v>73</v>
      </c>
      <c r="G61" s="4" t="s">
        <v>20</v>
      </c>
      <c r="H61" s="5">
        <v>6</v>
      </c>
      <c r="I61" s="4"/>
      <c r="J61" s="4" t="s">
        <v>21</v>
      </c>
      <c r="K61" s="4" t="s">
        <v>78</v>
      </c>
      <c r="L61" s="4" t="s">
        <v>23</v>
      </c>
      <c r="M61" s="4" t="s">
        <v>32</v>
      </c>
      <c r="N61" s="4" t="s">
        <v>25</v>
      </c>
      <c r="O61" s="4" t="s">
        <v>79</v>
      </c>
    </row>
    <row r="62" spans="1:15" ht="14.4" customHeight="1" x14ac:dyDescent="0.35">
      <c r="A62" s="6" t="s">
        <v>176</v>
      </c>
      <c r="B62" s="3" t="s">
        <v>16</v>
      </c>
      <c r="C62" s="3" t="s">
        <v>17</v>
      </c>
      <c r="D62" s="3" t="s">
        <v>73</v>
      </c>
      <c r="E62" s="16" t="s">
        <v>178</v>
      </c>
      <c r="F62" s="3" t="s">
        <v>73</v>
      </c>
      <c r="G62" s="4" t="s">
        <v>20</v>
      </c>
      <c r="H62" s="5">
        <v>6</v>
      </c>
      <c r="I62" s="4"/>
      <c r="J62" s="4" t="s">
        <v>21</v>
      </c>
      <c r="K62" s="4" t="s">
        <v>78</v>
      </c>
      <c r="L62" s="4" t="s">
        <v>23</v>
      </c>
      <c r="M62" s="4" t="s">
        <v>32</v>
      </c>
      <c r="N62" s="4" t="s">
        <v>33</v>
      </c>
      <c r="O62" s="4" t="s">
        <v>79</v>
      </c>
    </row>
    <row r="63" spans="1:15" ht="24" customHeight="1" x14ac:dyDescent="0.35">
      <c r="A63" s="6" t="s">
        <v>179</v>
      </c>
      <c r="B63" s="3" t="s">
        <v>28</v>
      </c>
      <c r="C63" s="3" t="s">
        <v>17</v>
      </c>
      <c r="D63" s="3" t="s">
        <v>180</v>
      </c>
      <c r="E63" s="16" t="s">
        <v>181</v>
      </c>
      <c r="F63" s="3" t="s">
        <v>180</v>
      </c>
      <c r="G63" s="4" t="s">
        <v>20</v>
      </c>
      <c r="H63" s="5">
        <v>6</v>
      </c>
      <c r="I63" s="4"/>
      <c r="J63" s="4" t="s">
        <v>155</v>
      </c>
      <c r="K63" s="7"/>
      <c r="L63" s="4" t="s">
        <v>23</v>
      </c>
      <c r="M63" s="4" t="s">
        <v>24</v>
      </c>
      <c r="N63" s="4" t="s">
        <v>25</v>
      </c>
      <c r="O63" s="4" t="s">
        <v>79</v>
      </c>
    </row>
    <row r="64" spans="1:15" ht="19.25" customHeight="1" x14ac:dyDescent="0.35">
      <c r="A64" s="6" t="s">
        <v>179</v>
      </c>
      <c r="B64" s="3" t="s">
        <v>28</v>
      </c>
      <c r="C64" s="3" t="s">
        <v>17</v>
      </c>
      <c r="D64" s="3" t="s">
        <v>180</v>
      </c>
      <c r="E64" s="16" t="s">
        <v>182</v>
      </c>
      <c r="F64" s="3" t="s">
        <v>180</v>
      </c>
      <c r="G64" s="4" t="s">
        <v>75</v>
      </c>
      <c r="H64" s="5">
        <v>6</v>
      </c>
      <c r="I64" s="4"/>
      <c r="J64" s="4" t="s">
        <v>155</v>
      </c>
      <c r="K64" s="7"/>
      <c r="L64" s="4" t="s">
        <v>23</v>
      </c>
      <c r="M64" s="4" t="s">
        <v>24</v>
      </c>
      <c r="N64" s="4" t="s">
        <v>25</v>
      </c>
      <c r="O64" s="4" t="s">
        <v>79</v>
      </c>
    </row>
    <row r="65" spans="1:15" ht="40.75" customHeight="1" x14ac:dyDescent="0.35">
      <c r="A65" s="6" t="s">
        <v>183</v>
      </c>
      <c r="B65" s="3" t="s">
        <v>85</v>
      </c>
      <c r="C65" s="3" t="s">
        <v>17</v>
      </c>
      <c r="D65" s="3" t="s">
        <v>180</v>
      </c>
      <c r="E65" s="16" t="s">
        <v>184</v>
      </c>
      <c r="F65" s="3" t="s">
        <v>180</v>
      </c>
      <c r="G65" s="4" t="s">
        <v>20</v>
      </c>
      <c r="H65" s="5">
        <v>9</v>
      </c>
      <c r="I65" s="4"/>
      <c r="J65" s="4" t="s">
        <v>108</v>
      </c>
      <c r="K65" s="4"/>
      <c r="L65" s="4" t="s">
        <v>23</v>
      </c>
      <c r="M65" s="4" t="s">
        <v>49</v>
      </c>
      <c r="N65" s="4" t="s">
        <v>33</v>
      </c>
      <c r="O65" s="4" t="s">
        <v>79</v>
      </c>
    </row>
    <row r="66" spans="1:15" ht="40.75" customHeight="1" x14ac:dyDescent="0.35">
      <c r="A66" s="6" t="s">
        <v>183</v>
      </c>
      <c r="B66" s="3" t="s">
        <v>85</v>
      </c>
      <c r="C66" s="3" t="s">
        <v>17</v>
      </c>
      <c r="D66" s="3" t="s">
        <v>180</v>
      </c>
      <c r="E66" s="16" t="s">
        <v>185</v>
      </c>
      <c r="F66" s="3" t="s">
        <v>180</v>
      </c>
      <c r="G66" s="4" t="s">
        <v>20</v>
      </c>
      <c r="H66" s="5">
        <v>9</v>
      </c>
      <c r="I66" s="4"/>
      <c r="J66" s="4" t="s">
        <v>108</v>
      </c>
      <c r="K66" s="4"/>
      <c r="L66" s="4" t="s">
        <v>23</v>
      </c>
      <c r="M66" s="4" t="s">
        <v>49</v>
      </c>
      <c r="N66" s="4" t="s">
        <v>33</v>
      </c>
      <c r="O66" s="4" t="s">
        <v>79</v>
      </c>
    </row>
    <row r="67" spans="1:15" ht="25.75" customHeight="1" x14ac:dyDescent="0.35">
      <c r="A67" s="19" t="s">
        <v>186</v>
      </c>
      <c r="B67" s="20" t="s">
        <v>35</v>
      </c>
      <c r="C67" s="20"/>
      <c r="D67" s="20"/>
      <c r="E67" s="21" t="s">
        <v>187</v>
      </c>
      <c r="F67" s="20" t="s">
        <v>45</v>
      </c>
      <c r="G67" s="22" t="s">
        <v>38</v>
      </c>
      <c r="H67" s="23">
        <v>6</v>
      </c>
      <c r="I67" s="22"/>
      <c r="J67" s="22" t="s">
        <v>46</v>
      </c>
      <c r="K67" s="22" t="s">
        <v>47</v>
      </c>
      <c r="L67" s="22" t="s">
        <v>48</v>
      </c>
      <c r="M67" s="22" t="s">
        <v>49</v>
      </c>
      <c r="N67" s="22" t="s">
        <v>33</v>
      </c>
      <c r="O67" s="22" t="s">
        <v>144</v>
      </c>
    </row>
    <row r="68" spans="1:15" ht="23.4" customHeight="1" x14ac:dyDescent="0.35">
      <c r="A68" s="6" t="s">
        <v>188</v>
      </c>
      <c r="B68" s="3" t="s">
        <v>35</v>
      </c>
      <c r="C68" s="3"/>
      <c r="D68" s="3"/>
      <c r="E68" s="16" t="s">
        <v>189</v>
      </c>
      <c r="F68" s="3" t="s">
        <v>103</v>
      </c>
      <c r="G68" s="4" t="s">
        <v>38</v>
      </c>
      <c r="H68" s="4">
        <v>6</v>
      </c>
      <c r="I68" s="4"/>
      <c r="J68" s="4" t="s">
        <v>39</v>
      </c>
      <c r="K68" s="4" t="s">
        <v>40</v>
      </c>
      <c r="L68" s="4" t="s">
        <v>41</v>
      </c>
      <c r="M68" s="4" t="s">
        <v>24</v>
      </c>
      <c r="N68" s="4" t="s">
        <v>33</v>
      </c>
      <c r="O68" s="9" t="s">
        <v>58</v>
      </c>
    </row>
    <row r="69" spans="1:15" ht="15.65" customHeight="1" x14ac:dyDescent="0.35">
      <c r="A69" s="6" t="s">
        <v>190</v>
      </c>
      <c r="B69" s="6" t="s">
        <v>35</v>
      </c>
      <c r="C69" s="6"/>
      <c r="D69" s="6"/>
      <c r="E69" s="17" t="s">
        <v>191</v>
      </c>
      <c r="F69" s="6" t="s">
        <v>65</v>
      </c>
      <c r="G69" s="9" t="s">
        <v>38</v>
      </c>
      <c r="H69" s="13">
        <v>6</v>
      </c>
      <c r="I69" s="9"/>
      <c r="J69" s="9" t="s">
        <v>46</v>
      </c>
      <c r="K69" s="9" t="s">
        <v>57</v>
      </c>
      <c r="L69" s="4" t="s">
        <v>23</v>
      </c>
      <c r="M69" s="9" t="s">
        <v>24</v>
      </c>
      <c r="N69" s="9" t="s">
        <v>25</v>
      </c>
      <c r="O69" s="4" t="s">
        <v>132</v>
      </c>
    </row>
    <row r="70" spans="1:15" ht="30.65" customHeight="1" x14ac:dyDescent="0.35">
      <c r="A70" s="6" t="s">
        <v>192</v>
      </c>
      <c r="B70" s="3" t="s">
        <v>28</v>
      </c>
      <c r="C70" s="3" t="s">
        <v>17</v>
      </c>
      <c r="D70" s="3" t="s">
        <v>172</v>
      </c>
      <c r="E70" s="17" t="s">
        <v>193</v>
      </c>
      <c r="F70" s="3" t="s">
        <v>172</v>
      </c>
      <c r="G70" s="4" t="s">
        <v>20</v>
      </c>
      <c r="H70" s="4">
        <v>6</v>
      </c>
      <c r="I70" s="4"/>
      <c r="J70" s="4" t="s">
        <v>39</v>
      </c>
      <c r="K70" s="4" t="s">
        <v>40</v>
      </c>
      <c r="L70" s="4" t="s">
        <v>41</v>
      </c>
      <c r="M70" s="4" t="s">
        <v>24</v>
      </c>
      <c r="N70" s="4" t="s">
        <v>25</v>
      </c>
      <c r="O70" s="4" t="s">
        <v>26</v>
      </c>
    </row>
    <row r="71" spans="1:15" ht="142.75" customHeight="1" x14ac:dyDescent="0.35">
      <c r="A71" s="6" t="s">
        <v>194</v>
      </c>
      <c r="B71" s="3" t="s">
        <v>16</v>
      </c>
      <c r="C71" s="3" t="s">
        <v>17</v>
      </c>
      <c r="D71" s="3" t="s">
        <v>137</v>
      </c>
      <c r="E71" s="16" t="s">
        <v>195</v>
      </c>
      <c r="F71" s="3" t="s">
        <v>137</v>
      </c>
      <c r="G71" s="4" t="s">
        <v>20</v>
      </c>
      <c r="H71" s="5">
        <v>6</v>
      </c>
      <c r="I71" s="4"/>
      <c r="J71" s="4" t="s">
        <v>155</v>
      </c>
      <c r="K71" s="7"/>
      <c r="L71" s="4" t="s">
        <v>23</v>
      </c>
      <c r="M71" s="4" t="s">
        <v>24</v>
      </c>
      <c r="N71" s="4" t="s">
        <v>33</v>
      </c>
      <c r="O71" s="4" t="s">
        <v>26</v>
      </c>
    </row>
    <row r="72" spans="1:15" ht="183.65" customHeight="1" x14ac:dyDescent="0.35">
      <c r="A72" s="6" t="s">
        <v>194</v>
      </c>
      <c r="B72" s="3" t="s">
        <v>16</v>
      </c>
      <c r="C72" s="3" t="s">
        <v>17</v>
      </c>
      <c r="D72" s="3" t="s">
        <v>137</v>
      </c>
      <c r="E72" s="16" t="s">
        <v>196</v>
      </c>
      <c r="F72" s="3" t="s">
        <v>137</v>
      </c>
      <c r="G72" s="4" t="s">
        <v>20</v>
      </c>
      <c r="H72" s="5">
        <v>6</v>
      </c>
      <c r="I72" s="4"/>
      <c r="J72" s="4" t="s">
        <v>155</v>
      </c>
      <c r="K72" s="7"/>
      <c r="L72" s="4" t="s">
        <v>23</v>
      </c>
      <c r="M72" s="4" t="s">
        <v>24</v>
      </c>
      <c r="N72" s="4" t="s">
        <v>33</v>
      </c>
      <c r="O72" s="4" t="s">
        <v>26</v>
      </c>
    </row>
    <row r="73" spans="1:15" ht="31.75" customHeight="1" x14ac:dyDescent="0.35">
      <c r="A73" s="6" t="s">
        <v>197</v>
      </c>
      <c r="B73" s="3" t="s">
        <v>16</v>
      </c>
      <c r="C73" s="3" t="s">
        <v>162</v>
      </c>
      <c r="D73" s="3" t="s">
        <v>198</v>
      </c>
      <c r="E73" s="16" t="s">
        <v>199</v>
      </c>
      <c r="F73" s="3" t="s">
        <v>198</v>
      </c>
      <c r="G73" s="4" t="s">
        <v>20</v>
      </c>
      <c r="H73" s="5">
        <v>3</v>
      </c>
      <c r="I73" s="4"/>
      <c r="J73" s="4" t="s">
        <v>108</v>
      </c>
      <c r="K73" s="4"/>
      <c r="L73" s="4" t="s">
        <v>23</v>
      </c>
      <c r="M73" s="4" t="s">
        <v>49</v>
      </c>
      <c r="N73" s="4" t="s">
        <v>33</v>
      </c>
      <c r="O73" s="4" t="s">
        <v>26</v>
      </c>
    </row>
    <row r="74" spans="1:15" ht="31.25" customHeight="1" x14ac:dyDescent="0.35">
      <c r="A74" s="6" t="s">
        <v>197</v>
      </c>
      <c r="B74" s="3" t="s">
        <v>16</v>
      </c>
      <c r="C74" s="3" t="s">
        <v>162</v>
      </c>
      <c r="D74" s="3" t="s">
        <v>198</v>
      </c>
      <c r="E74" s="16" t="s">
        <v>200</v>
      </c>
      <c r="F74" s="3" t="s">
        <v>198</v>
      </c>
      <c r="G74" s="4" t="s">
        <v>20</v>
      </c>
      <c r="H74" s="4">
        <v>6</v>
      </c>
      <c r="I74" s="4"/>
      <c r="J74" s="4" t="s">
        <v>155</v>
      </c>
      <c r="K74" s="7"/>
      <c r="L74" s="4" t="s">
        <v>23</v>
      </c>
      <c r="M74" s="4" t="s">
        <v>32</v>
      </c>
      <c r="N74" s="4" t="s">
        <v>33</v>
      </c>
      <c r="O74" s="4" t="s">
        <v>26</v>
      </c>
    </row>
    <row r="75" spans="1:15" ht="30.65" customHeight="1" x14ac:dyDescent="0.35">
      <c r="A75" s="6" t="s">
        <v>201</v>
      </c>
      <c r="B75" s="3" t="s">
        <v>16</v>
      </c>
      <c r="C75" s="3" t="s">
        <v>162</v>
      </c>
      <c r="D75" s="3" t="s">
        <v>100</v>
      </c>
      <c r="E75" s="16" t="s">
        <v>202</v>
      </c>
      <c r="F75" s="3" t="s">
        <v>100</v>
      </c>
      <c r="G75" s="4" t="s">
        <v>20</v>
      </c>
      <c r="H75" s="4">
        <v>6</v>
      </c>
      <c r="I75" s="4"/>
      <c r="J75" s="4" t="s">
        <v>46</v>
      </c>
      <c r="K75" s="4" t="s">
        <v>57</v>
      </c>
      <c r="L75" s="4" t="s">
        <v>23</v>
      </c>
      <c r="M75" s="4" t="s">
        <v>24</v>
      </c>
      <c r="N75" s="4" t="s">
        <v>25</v>
      </c>
      <c r="O75" s="4" t="s">
        <v>164</v>
      </c>
    </row>
    <row r="76" spans="1:15" ht="25.75" customHeight="1" x14ac:dyDescent="0.35">
      <c r="A76" s="6" t="s">
        <v>201</v>
      </c>
      <c r="B76" s="3" t="s">
        <v>16</v>
      </c>
      <c r="C76" s="3" t="s">
        <v>162</v>
      </c>
      <c r="D76" s="3" t="s">
        <v>100</v>
      </c>
      <c r="E76" s="16" t="s">
        <v>203</v>
      </c>
      <c r="F76" s="3" t="s">
        <v>100</v>
      </c>
      <c r="G76" s="4" t="s">
        <v>20</v>
      </c>
      <c r="H76" s="5">
        <v>6</v>
      </c>
      <c r="I76" s="4"/>
      <c r="J76" s="4" t="s">
        <v>46</v>
      </c>
      <c r="K76" s="4" t="s">
        <v>57</v>
      </c>
      <c r="L76" s="4" t="s">
        <v>23</v>
      </c>
      <c r="M76" s="4" t="s">
        <v>24</v>
      </c>
      <c r="N76" s="4" t="s">
        <v>33</v>
      </c>
      <c r="O76" s="4" t="s">
        <v>164</v>
      </c>
    </row>
    <row r="77" spans="1:15" ht="14.4" customHeight="1" x14ac:dyDescent="0.35">
      <c r="A77" s="6" t="s">
        <v>204</v>
      </c>
      <c r="B77" s="3" t="s">
        <v>85</v>
      </c>
      <c r="C77" s="3" t="s">
        <v>17</v>
      </c>
      <c r="D77" s="3" t="s">
        <v>18</v>
      </c>
      <c r="E77" s="16" t="s">
        <v>97</v>
      </c>
      <c r="F77" s="3" t="s">
        <v>18</v>
      </c>
      <c r="G77" s="4" t="s">
        <v>20</v>
      </c>
      <c r="H77" s="4">
        <v>12</v>
      </c>
      <c r="I77" s="4"/>
      <c r="J77" s="4" t="s">
        <v>46</v>
      </c>
      <c r="K77" s="4" t="s">
        <v>40</v>
      </c>
      <c r="L77" s="4" t="s">
        <v>41</v>
      </c>
      <c r="M77" s="4" t="s">
        <v>49</v>
      </c>
      <c r="N77" s="4" t="s">
        <v>25</v>
      </c>
      <c r="O77" s="4" t="s">
        <v>26</v>
      </c>
    </row>
    <row r="78" spans="1:15" ht="14.4" customHeight="1" x14ac:dyDescent="0.35">
      <c r="A78" s="12" t="s">
        <v>205</v>
      </c>
      <c r="B78" s="3" t="s">
        <v>28</v>
      </c>
      <c r="C78" s="3" t="s">
        <v>17</v>
      </c>
      <c r="D78" s="3" t="s">
        <v>18</v>
      </c>
      <c r="E78" s="16" t="s">
        <v>146</v>
      </c>
      <c r="F78" s="3" t="s">
        <v>18</v>
      </c>
      <c r="G78" s="4" t="s">
        <v>75</v>
      </c>
      <c r="H78" s="4">
        <v>12</v>
      </c>
      <c r="I78" s="10"/>
      <c r="J78" s="4" t="s">
        <v>46</v>
      </c>
      <c r="K78" s="4" t="s">
        <v>47</v>
      </c>
      <c r="L78" s="4" t="s">
        <v>48</v>
      </c>
      <c r="M78" s="4" t="s">
        <v>49</v>
      </c>
      <c r="N78" s="4" t="s">
        <v>33</v>
      </c>
      <c r="O78" s="4" t="s">
        <v>76</v>
      </c>
    </row>
    <row r="79" spans="1:15" ht="20.399999999999999" customHeight="1" x14ac:dyDescent="0.35">
      <c r="A79" s="6" t="s">
        <v>206</v>
      </c>
      <c r="B79" s="3" t="s">
        <v>16</v>
      </c>
      <c r="C79" s="3" t="s">
        <v>17</v>
      </c>
      <c r="D79" s="3" t="s">
        <v>103</v>
      </c>
      <c r="E79" s="16" t="s">
        <v>207</v>
      </c>
      <c r="F79" s="3" t="s">
        <v>103</v>
      </c>
      <c r="G79" s="4" t="s">
        <v>20</v>
      </c>
      <c r="H79" s="5">
        <v>6</v>
      </c>
      <c r="I79" s="4"/>
      <c r="J79" s="4" t="s">
        <v>46</v>
      </c>
      <c r="K79" s="4" t="s">
        <v>90</v>
      </c>
      <c r="L79" s="4" t="s">
        <v>23</v>
      </c>
      <c r="M79" s="4" t="s">
        <v>32</v>
      </c>
      <c r="N79" s="4" t="s">
        <v>33</v>
      </c>
      <c r="O79" s="4" t="s">
        <v>26</v>
      </c>
    </row>
    <row r="80" spans="1:15" ht="40.75" customHeight="1" x14ac:dyDescent="0.35">
      <c r="A80" s="6" t="s">
        <v>206</v>
      </c>
      <c r="B80" s="3" t="s">
        <v>16</v>
      </c>
      <c r="C80" s="3" t="s">
        <v>17</v>
      </c>
      <c r="D80" s="3" t="s">
        <v>103</v>
      </c>
      <c r="E80" s="16" t="s">
        <v>208</v>
      </c>
      <c r="F80" s="3" t="s">
        <v>103</v>
      </c>
      <c r="G80" s="4" t="s">
        <v>20</v>
      </c>
      <c r="H80" s="5">
        <v>6</v>
      </c>
      <c r="I80" s="4"/>
      <c r="J80" s="4" t="s">
        <v>39</v>
      </c>
      <c r="K80" s="4" t="s">
        <v>71</v>
      </c>
      <c r="L80" s="4" t="s">
        <v>23</v>
      </c>
      <c r="M80" s="4" t="s">
        <v>24</v>
      </c>
      <c r="N80" s="4" t="s">
        <v>25</v>
      </c>
      <c r="O80" s="4" t="s">
        <v>26</v>
      </c>
    </row>
    <row r="81" spans="1:15" ht="21" customHeight="1" x14ac:dyDescent="0.35">
      <c r="A81" s="6" t="s">
        <v>209</v>
      </c>
      <c r="B81" s="3" t="s">
        <v>35</v>
      </c>
      <c r="C81" s="3"/>
      <c r="D81" s="3"/>
      <c r="E81" s="16" t="s">
        <v>210</v>
      </c>
      <c r="F81" s="3" t="s">
        <v>211</v>
      </c>
      <c r="G81" s="4" t="s">
        <v>38</v>
      </c>
      <c r="H81" s="4">
        <v>12</v>
      </c>
      <c r="I81" s="10"/>
      <c r="J81" s="4" t="s">
        <v>46</v>
      </c>
      <c r="K81" s="4" t="s">
        <v>47</v>
      </c>
      <c r="L81" s="4" t="s">
        <v>48</v>
      </c>
      <c r="M81" s="4" t="s">
        <v>49</v>
      </c>
      <c r="N81" s="4" t="s">
        <v>25</v>
      </c>
      <c r="O81" s="4" t="s">
        <v>132</v>
      </c>
    </row>
    <row r="82" spans="1:15" ht="14.4" customHeight="1" x14ac:dyDescent="0.35">
      <c r="A82" s="6" t="s">
        <v>212</v>
      </c>
      <c r="B82" s="3" t="s">
        <v>35</v>
      </c>
      <c r="C82" s="3"/>
      <c r="D82" s="3"/>
      <c r="E82" s="16" t="s">
        <v>213</v>
      </c>
      <c r="F82" s="3" t="s">
        <v>214</v>
      </c>
      <c r="G82" s="4" t="s">
        <v>38</v>
      </c>
      <c r="H82" s="5">
        <v>6</v>
      </c>
      <c r="I82" s="4"/>
      <c r="J82" s="4" t="s">
        <v>108</v>
      </c>
      <c r="K82" s="4"/>
      <c r="L82" s="4" t="s">
        <v>23</v>
      </c>
      <c r="M82" s="4" t="s">
        <v>24</v>
      </c>
      <c r="N82" s="4" t="s">
        <v>33</v>
      </c>
      <c r="O82" s="4" t="s">
        <v>42</v>
      </c>
    </row>
    <row r="83" spans="1:15" ht="28.75" customHeight="1" x14ac:dyDescent="0.35">
      <c r="A83" s="6" t="s">
        <v>215</v>
      </c>
      <c r="B83" s="3" t="s">
        <v>28</v>
      </c>
      <c r="C83" s="3" t="s">
        <v>140</v>
      </c>
      <c r="D83" s="3" t="s">
        <v>216</v>
      </c>
      <c r="E83" s="16" t="s">
        <v>217</v>
      </c>
      <c r="F83" s="3" t="s">
        <v>216</v>
      </c>
      <c r="G83" s="4" t="s">
        <v>20</v>
      </c>
      <c r="H83" s="4">
        <v>6</v>
      </c>
      <c r="I83" s="4"/>
      <c r="J83" s="4" t="s">
        <v>21</v>
      </c>
      <c r="K83" s="4" t="s">
        <v>22</v>
      </c>
      <c r="L83" s="4" t="s">
        <v>23</v>
      </c>
      <c r="M83" s="4" t="s">
        <v>24</v>
      </c>
      <c r="N83" s="4" t="s">
        <v>33</v>
      </c>
      <c r="O83" s="4" t="s">
        <v>218</v>
      </c>
    </row>
    <row r="84" spans="1:15" ht="20.399999999999999" customHeight="1" x14ac:dyDescent="0.35">
      <c r="A84" s="6" t="s">
        <v>219</v>
      </c>
      <c r="B84" s="3" t="s">
        <v>85</v>
      </c>
      <c r="C84" s="3" t="s">
        <v>17</v>
      </c>
      <c r="D84" s="3" t="s">
        <v>45</v>
      </c>
      <c r="E84" s="16" t="s">
        <v>220</v>
      </c>
      <c r="F84" s="3" t="s">
        <v>45</v>
      </c>
      <c r="G84" s="4" t="s">
        <v>20</v>
      </c>
      <c r="H84" s="5">
        <v>12</v>
      </c>
      <c r="I84" s="4"/>
      <c r="J84" s="4" t="s">
        <v>39</v>
      </c>
      <c r="K84" s="4" t="s">
        <v>71</v>
      </c>
      <c r="L84" s="4" t="s">
        <v>23</v>
      </c>
      <c r="M84" s="4" t="s">
        <v>32</v>
      </c>
      <c r="N84" s="4" t="s">
        <v>25</v>
      </c>
      <c r="O84" s="4" t="s">
        <v>26</v>
      </c>
    </row>
    <row r="85" spans="1:15" ht="14.4" customHeight="1" x14ac:dyDescent="0.35">
      <c r="A85" s="6" t="s">
        <v>221</v>
      </c>
      <c r="B85" s="3" t="s">
        <v>85</v>
      </c>
      <c r="C85" s="3" t="s">
        <v>17</v>
      </c>
      <c r="D85" s="3" t="s">
        <v>103</v>
      </c>
      <c r="E85" s="16" t="s">
        <v>222</v>
      </c>
      <c r="F85" s="3" t="s">
        <v>103</v>
      </c>
      <c r="G85" s="4" t="s">
        <v>20</v>
      </c>
      <c r="H85" s="4">
        <v>6</v>
      </c>
      <c r="I85" s="7"/>
      <c r="J85" s="4" t="s">
        <v>39</v>
      </c>
      <c r="K85" s="4" t="s">
        <v>71</v>
      </c>
      <c r="L85" s="4" t="s">
        <v>23</v>
      </c>
      <c r="M85" s="4" t="s">
        <v>24</v>
      </c>
      <c r="N85" s="4" t="s">
        <v>33</v>
      </c>
      <c r="O85" s="4" t="s">
        <v>26</v>
      </c>
    </row>
    <row r="86" spans="1:15" ht="20" x14ac:dyDescent="0.35">
      <c r="A86" s="6" t="s">
        <v>221</v>
      </c>
      <c r="B86" s="3" t="s">
        <v>16</v>
      </c>
      <c r="C86" s="3" t="s">
        <v>17</v>
      </c>
      <c r="D86" s="3" t="s">
        <v>103</v>
      </c>
      <c r="E86" s="16" t="s">
        <v>223</v>
      </c>
      <c r="F86" s="3" t="s">
        <v>103</v>
      </c>
      <c r="G86" s="4" t="s">
        <v>20</v>
      </c>
      <c r="H86" s="5">
        <v>6</v>
      </c>
      <c r="I86" s="4"/>
      <c r="J86" s="4" t="s">
        <v>46</v>
      </c>
      <c r="K86" s="4" t="s">
        <v>115</v>
      </c>
      <c r="L86" s="4" t="s">
        <v>23</v>
      </c>
      <c r="M86" s="4" t="s">
        <v>32</v>
      </c>
      <c r="N86" s="4" t="s">
        <v>33</v>
      </c>
      <c r="O86" s="4" t="s">
        <v>26</v>
      </c>
    </row>
    <row r="87" spans="1:15" ht="14.4" customHeight="1" x14ac:dyDescent="0.35">
      <c r="A87" s="6" t="s">
        <v>224</v>
      </c>
      <c r="B87" s="3" t="s">
        <v>85</v>
      </c>
      <c r="C87" s="3" t="s">
        <v>162</v>
      </c>
      <c r="D87" s="3" t="s">
        <v>100</v>
      </c>
      <c r="E87" s="16" t="s">
        <v>225</v>
      </c>
      <c r="F87" s="3" t="s">
        <v>100</v>
      </c>
      <c r="G87" s="4" t="s">
        <v>20</v>
      </c>
      <c r="H87" s="4">
        <v>6</v>
      </c>
      <c r="I87" s="4" t="s">
        <v>226</v>
      </c>
      <c r="J87" s="4" t="s">
        <v>46</v>
      </c>
      <c r="K87" s="4" t="s">
        <v>40</v>
      </c>
      <c r="L87" s="4" t="s">
        <v>41</v>
      </c>
      <c r="M87" s="4" t="s">
        <v>24</v>
      </c>
      <c r="N87" s="4" t="s">
        <v>25</v>
      </c>
      <c r="O87" s="4" t="s">
        <v>67</v>
      </c>
    </row>
    <row r="88" spans="1:15" ht="14.4" customHeight="1" x14ac:dyDescent="0.35">
      <c r="A88" s="6" t="s">
        <v>227</v>
      </c>
      <c r="B88" s="3" t="s">
        <v>35</v>
      </c>
      <c r="C88" s="3"/>
      <c r="D88" s="3"/>
      <c r="E88" s="16" t="s">
        <v>228</v>
      </c>
      <c r="F88" s="3" t="s">
        <v>45</v>
      </c>
      <c r="G88" s="4" t="s">
        <v>38</v>
      </c>
      <c r="H88" s="4">
        <v>6</v>
      </c>
      <c r="I88" s="4"/>
      <c r="J88" s="4" t="s">
        <v>21</v>
      </c>
      <c r="K88" s="4" t="s">
        <v>31</v>
      </c>
      <c r="L88" s="4" t="s">
        <v>23</v>
      </c>
      <c r="M88" s="4" t="s">
        <v>32</v>
      </c>
      <c r="N88" s="4" t="s">
        <v>33</v>
      </c>
      <c r="O88" s="4" t="s">
        <v>42</v>
      </c>
    </row>
    <row r="89" spans="1:15" ht="20.399999999999999" customHeight="1" x14ac:dyDescent="0.35">
      <c r="A89" s="6" t="s">
        <v>229</v>
      </c>
      <c r="B89" s="3" t="s">
        <v>85</v>
      </c>
      <c r="C89" s="3" t="s">
        <v>111</v>
      </c>
      <c r="D89" s="3" t="s">
        <v>56</v>
      </c>
      <c r="E89" s="16" t="s">
        <v>230</v>
      </c>
      <c r="F89" s="3" t="s">
        <v>56</v>
      </c>
      <c r="G89" s="4" t="s">
        <v>20</v>
      </c>
      <c r="H89" s="4">
        <v>6</v>
      </c>
      <c r="I89" s="4" t="s">
        <v>66</v>
      </c>
      <c r="J89" s="4" t="s">
        <v>46</v>
      </c>
      <c r="K89" s="4" t="s">
        <v>40</v>
      </c>
      <c r="L89" s="4" t="s">
        <v>41</v>
      </c>
      <c r="M89" s="4" t="s">
        <v>24</v>
      </c>
      <c r="N89" s="4" t="s">
        <v>25</v>
      </c>
      <c r="O89" s="4" t="s">
        <v>67</v>
      </c>
    </row>
    <row r="90" spans="1:15" ht="20.399999999999999" customHeight="1" x14ac:dyDescent="0.35">
      <c r="A90" s="6" t="s">
        <v>229</v>
      </c>
      <c r="B90" s="3" t="s">
        <v>85</v>
      </c>
      <c r="C90" s="3" t="s">
        <v>111</v>
      </c>
      <c r="D90" s="3" t="s">
        <v>56</v>
      </c>
      <c r="E90" s="16" t="s">
        <v>231</v>
      </c>
      <c r="F90" s="3" t="s">
        <v>56</v>
      </c>
      <c r="G90" s="4" t="s">
        <v>20</v>
      </c>
      <c r="H90" s="4">
        <v>6</v>
      </c>
      <c r="I90" s="4" t="s">
        <v>66</v>
      </c>
      <c r="J90" s="4" t="s">
        <v>46</v>
      </c>
      <c r="K90" s="4" t="s">
        <v>40</v>
      </c>
      <c r="L90" s="4" t="s">
        <v>41</v>
      </c>
      <c r="M90" s="4" t="s">
        <v>24</v>
      </c>
      <c r="N90" s="4" t="s">
        <v>25</v>
      </c>
      <c r="O90" s="4" t="s">
        <v>67</v>
      </c>
    </row>
    <row r="91" spans="1:15" ht="20.399999999999999" customHeight="1" x14ac:dyDescent="0.35">
      <c r="A91" s="6" t="s">
        <v>232</v>
      </c>
      <c r="B91" s="3" t="s">
        <v>28</v>
      </c>
      <c r="C91" s="3" t="s">
        <v>17</v>
      </c>
      <c r="D91" s="3" t="s">
        <v>211</v>
      </c>
      <c r="E91" s="16" t="s">
        <v>233</v>
      </c>
      <c r="F91" s="3" t="s">
        <v>211</v>
      </c>
      <c r="G91" s="4" t="s">
        <v>20</v>
      </c>
      <c r="H91" s="5">
        <v>12</v>
      </c>
      <c r="I91" s="4"/>
      <c r="J91" s="4" t="s">
        <v>108</v>
      </c>
      <c r="K91" s="4"/>
      <c r="L91" s="4" t="s">
        <v>23</v>
      </c>
      <c r="M91" s="4" t="s">
        <v>49</v>
      </c>
      <c r="N91" s="4" t="s">
        <v>25</v>
      </c>
      <c r="O91" s="4" t="s">
        <v>26</v>
      </c>
    </row>
    <row r="92" spans="1:15" ht="14.4" customHeight="1" x14ac:dyDescent="0.35">
      <c r="A92" s="6" t="s">
        <v>234</v>
      </c>
      <c r="B92" s="3" t="s">
        <v>16</v>
      </c>
      <c r="C92" s="3" t="s">
        <v>17</v>
      </c>
      <c r="D92" s="3" t="s">
        <v>45</v>
      </c>
      <c r="E92" s="16" t="s">
        <v>235</v>
      </c>
      <c r="F92" s="3" t="s">
        <v>45</v>
      </c>
      <c r="G92" s="4" t="s">
        <v>20</v>
      </c>
      <c r="H92" s="4">
        <v>12</v>
      </c>
      <c r="I92" s="4"/>
      <c r="J92" s="4" t="s">
        <v>21</v>
      </c>
      <c r="K92" s="4" t="s">
        <v>22</v>
      </c>
      <c r="L92" s="4" t="s">
        <v>23</v>
      </c>
      <c r="M92" s="4" t="s">
        <v>24</v>
      </c>
      <c r="N92" s="4" t="s">
        <v>25</v>
      </c>
      <c r="O92" s="4" t="s">
        <v>26</v>
      </c>
    </row>
    <row r="93" spans="1:15" ht="40.75" customHeight="1" x14ac:dyDescent="0.35">
      <c r="A93" s="6" t="s">
        <v>236</v>
      </c>
      <c r="B93" s="3" t="s">
        <v>28</v>
      </c>
      <c r="C93" s="3" t="s">
        <v>17</v>
      </c>
      <c r="D93" s="3" t="s">
        <v>137</v>
      </c>
      <c r="E93" s="16" t="s">
        <v>237</v>
      </c>
      <c r="F93" s="3" t="s">
        <v>137</v>
      </c>
      <c r="G93" s="4" t="s">
        <v>20</v>
      </c>
      <c r="H93" s="5">
        <v>6</v>
      </c>
      <c r="I93" s="4"/>
      <c r="J93" s="4" t="s">
        <v>108</v>
      </c>
      <c r="K93" s="4"/>
      <c r="L93" s="4" t="s">
        <v>23</v>
      </c>
      <c r="M93" s="4" t="s">
        <v>49</v>
      </c>
      <c r="N93" s="4" t="s">
        <v>33</v>
      </c>
      <c r="O93" s="4" t="s">
        <v>26</v>
      </c>
    </row>
    <row r="94" spans="1:15" ht="20.399999999999999" customHeight="1" x14ac:dyDescent="0.35">
      <c r="A94" s="19" t="s">
        <v>238</v>
      </c>
      <c r="B94" s="20" t="s">
        <v>16</v>
      </c>
      <c r="C94" s="20" t="s">
        <v>111</v>
      </c>
      <c r="D94" s="20" t="s">
        <v>239</v>
      </c>
      <c r="E94" s="21" t="s">
        <v>240</v>
      </c>
      <c r="F94" s="20" t="s">
        <v>239</v>
      </c>
      <c r="G94" s="22" t="s">
        <v>75</v>
      </c>
      <c r="H94" s="23">
        <v>6</v>
      </c>
      <c r="I94" s="22"/>
      <c r="J94" s="22" t="s">
        <v>46</v>
      </c>
      <c r="K94" s="22" t="s">
        <v>47</v>
      </c>
      <c r="L94" s="22" t="s">
        <v>48</v>
      </c>
      <c r="M94" s="22" t="s">
        <v>32</v>
      </c>
      <c r="N94" s="22" t="s">
        <v>33</v>
      </c>
      <c r="O94" s="22" t="s">
        <v>144</v>
      </c>
    </row>
    <row r="95" spans="1:15" ht="14.4" customHeight="1" x14ac:dyDescent="0.35">
      <c r="A95" s="6" t="s">
        <v>241</v>
      </c>
      <c r="B95" s="3" t="s">
        <v>28</v>
      </c>
      <c r="C95" s="3" t="s">
        <v>140</v>
      </c>
      <c r="D95" s="3" t="s">
        <v>216</v>
      </c>
      <c r="E95" s="16" t="s">
        <v>242</v>
      </c>
      <c r="F95" s="3" t="s">
        <v>216</v>
      </c>
      <c r="G95" s="4" t="s">
        <v>20</v>
      </c>
      <c r="H95" s="5">
        <v>6</v>
      </c>
      <c r="I95" s="4"/>
      <c r="J95" s="4" t="s">
        <v>155</v>
      </c>
      <c r="K95" s="7"/>
      <c r="L95" s="4" t="s">
        <v>23</v>
      </c>
      <c r="M95" s="4" t="s">
        <v>24</v>
      </c>
      <c r="N95" s="4" t="s">
        <v>33</v>
      </c>
      <c r="O95" s="4" t="s">
        <v>218</v>
      </c>
    </row>
    <row r="96" spans="1:15" ht="26.4" customHeight="1" x14ac:dyDescent="0.35">
      <c r="A96" s="6" t="s">
        <v>243</v>
      </c>
      <c r="B96" s="3" t="s">
        <v>16</v>
      </c>
      <c r="C96" s="3" t="s">
        <v>17</v>
      </c>
      <c r="D96" s="3" t="s">
        <v>174</v>
      </c>
      <c r="E96" s="16" t="s">
        <v>244</v>
      </c>
      <c r="F96" s="3" t="s">
        <v>174</v>
      </c>
      <c r="G96" s="4" t="s">
        <v>20</v>
      </c>
      <c r="H96" s="5">
        <v>6</v>
      </c>
      <c r="I96" s="3"/>
      <c r="J96" s="4" t="s">
        <v>39</v>
      </c>
      <c r="K96" s="4" t="s">
        <v>71</v>
      </c>
      <c r="L96" s="4" t="s">
        <v>23</v>
      </c>
      <c r="M96" s="4" t="s">
        <v>24</v>
      </c>
      <c r="N96" s="4" t="s">
        <v>25</v>
      </c>
      <c r="O96" s="4" t="s">
        <v>79</v>
      </c>
    </row>
    <row r="97" spans="1:15" x14ac:dyDescent="0.35">
      <c r="A97" s="6" t="s">
        <v>245</v>
      </c>
      <c r="B97" s="6" t="s">
        <v>246</v>
      </c>
      <c r="C97" s="6"/>
      <c r="D97" s="6" t="s">
        <v>83</v>
      </c>
      <c r="E97" s="17" t="s">
        <v>247</v>
      </c>
      <c r="F97" s="6" t="s">
        <v>83</v>
      </c>
      <c r="G97" s="9" t="s">
        <v>38</v>
      </c>
      <c r="H97" s="13">
        <v>6</v>
      </c>
      <c r="I97" s="9"/>
      <c r="J97" s="9" t="s">
        <v>46</v>
      </c>
      <c r="K97" s="9" t="s">
        <v>115</v>
      </c>
      <c r="L97" s="4" t="s">
        <v>23</v>
      </c>
      <c r="M97" s="9" t="s">
        <v>32</v>
      </c>
      <c r="N97" s="9" t="s">
        <v>33</v>
      </c>
      <c r="O97" s="9" t="s">
        <v>58</v>
      </c>
    </row>
    <row r="98" spans="1:15" ht="21.5" x14ac:dyDescent="0.35">
      <c r="A98" s="12" t="s">
        <v>248</v>
      </c>
      <c r="B98" s="3" t="s">
        <v>35</v>
      </c>
      <c r="C98" s="3"/>
      <c r="D98" s="3"/>
      <c r="E98" s="16" t="s">
        <v>249</v>
      </c>
      <c r="F98" s="3" t="s">
        <v>70</v>
      </c>
      <c r="G98" s="4" t="s">
        <v>38</v>
      </c>
      <c r="H98" s="4">
        <v>6</v>
      </c>
      <c r="I98" s="10"/>
      <c r="J98" s="4" t="s">
        <v>46</v>
      </c>
      <c r="K98" s="4" t="s">
        <v>115</v>
      </c>
      <c r="L98" s="4" t="s">
        <v>23</v>
      </c>
      <c r="M98" s="4" t="s">
        <v>49</v>
      </c>
      <c r="N98" s="4" t="s">
        <v>33</v>
      </c>
      <c r="O98" s="14" t="s">
        <v>250</v>
      </c>
    </row>
    <row r="99" spans="1:15" ht="14.4" customHeight="1" x14ac:dyDescent="0.35">
      <c r="A99" s="6" t="s">
        <v>251</v>
      </c>
      <c r="B99" s="3" t="s">
        <v>85</v>
      </c>
      <c r="C99" s="3" t="s">
        <v>162</v>
      </c>
      <c r="D99" s="3" t="s">
        <v>100</v>
      </c>
      <c r="E99" s="16" t="s">
        <v>252</v>
      </c>
      <c r="F99" s="3" t="s">
        <v>100</v>
      </c>
      <c r="G99" s="4" t="s">
        <v>20</v>
      </c>
      <c r="H99" s="5">
        <v>6</v>
      </c>
      <c r="I99" s="4"/>
      <c r="J99" s="4" t="s">
        <v>108</v>
      </c>
      <c r="K99" s="4"/>
      <c r="L99" s="4" t="s">
        <v>23</v>
      </c>
      <c r="M99" s="4" t="s">
        <v>24</v>
      </c>
      <c r="N99" s="4" t="s">
        <v>33</v>
      </c>
      <c r="O99" s="4" t="s">
        <v>164</v>
      </c>
    </row>
    <row r="100" spans="1:15" ht="20.399999999999999" customHeight="1" x14ac:dyDescent="0.35">
      <c r="A100" s="6" t="s">
        <v>253</v>
      </c>
      <c r="B100" s="3" t="s">
        <v>28</v>
      </c>
      <c r="C100" s="3" t="s">
        <v>17</v>
      </c>
      <c r="D100" s="3" t="s">
        <v>37</v>
      </c>
      <c r="E100" s="16" t="s">
        <v>254</v>
      </c>
      <c r="F100" s="3" t="s">
        <v>37</v>
      </c>
      <c r="G100" s="4" t="s">
        <v>20</v>
      </c>
      <c r="H100" s="5">
        <v>6</v>
      </c>
      <c r="I100" s="4"/>
      <c r="J100" s="4" t="s">
        <v>108</v>
      </c>
      <c r="K100" s="4"/>
      <c r="L100" s="4" t="s">
        <v>23</v>
      </c>
      <c r="M100" s="4" t="s">
        <v>32</v>
      </c>
      <c r="N100" s="4" t="s">
        <v>33</v>
      </c>
      <c r="O100" s="4" t="s">
        <v>26</v>
      </c>
    </row>
    <row r="101" spans="1:15" ht="21.65" customHeight="1" x14ac:dyDescent="0.35">
      <c r="A101" s="6" t="s">
        <v>255</v>
      </c>
      <c r="B101" s="3" t="s">
        <v>85</v>
      </c>
      <c r="C101" s="3" t="s">
        <v>140</v>
      </c>
      <c r="D101" s="3" t="s">
        <v>216</v>
      </c>
      <c r="E101" s="16" t="s">
        <v>256</v>
      </c>
      <c r="F101" s="3" t="s">
        <v>216</v>
      </c>
      <c r="G101" s="14" t="s">
        <v>257</v>
      </c>
      <c r="H101" s="4">
        <v>12</v>
      </c>
      <c r="I101" s="4"/>
      <c r="J101" s="4" t="s">
        <v>46</v>
      </c>
      <c r="K101" s="4" t="s">
        <v>57</v>
      </c>
      <c r="L101" s="4" t="s">
        <v>23</v>
      </c>
      <c r="M101" s="4" t="s">
        <v>32</v>
      </c>
      <c r="N101" s="4" t="s">
        <v>33</v>
      </c>
      <c r="O101" s="4" t="s">
        <v>76</v>
      </c>
    </row>
    <row r="102" spans="1:15" ht="14.4" customHeight="1" x14ac:dyDescent="0.35">
      <c r="A102" s="6" t="s">
        <v>258</v>
      </c>
      <c r="B102" s="6" t="s">
        <v>35</v>
      </c>
      <c r="C102" s="6"/>
      <c r="D102" s="6"/>
      <c r="E102" s="17" t="s">
        <v>259</v>
      </c>
      <c r="F102" s="6" t="s">
        <v>216</v>
      </c>
      <c r="G102" s="9" t="s">
        <v>38</v>
      </c>
      <c r="H102" s="9">
        <v>6</v>
      </c>
      <c r="I102" s="9"/>
      <c r="J102" s="9" t="s">
        <v>21</v>
      </c>
      <c r="K102" s="9" t="s">
        <v>260</v>
      </c>
      <c r="L102" s="4" t="s">
        <v>23</v>
      </c>
      <c r="M102" s="9" t="s">
        <v>32</v>
      </c>
      <c r="N102" s="9" t="s">
        <v>33</v>
      </c>
      <c r="O102" s="9" t="s">
        <v>58</v>
      </c>
    </row>
    <row r="103" spans="1:15" ht="14.4" customHeight="1" x14ac:dyDescent="0.35">
      <c r="A103" s="12" t="s">
        <v>261</v>
      </c>
      <c r="B103" s="3" t="s">
        <v>85</v>
      </c>
      <c r="C103" s="3" t="s">
        <v>17</v>
      </c>
      <c r="D103" s="3" t="s">
        <v>211</v>
      </c>
      <c r="E103" s="16" t="s">
        <v>210</v>
      </c>
      <c r="F103" s="3" t="s">
        <v>211</v>
      </c>
      <c r="G103" s="4" t="s">
        <v>20</v>
      </c>
      <c r="H103" s="4">
        <v>12</v>
      </c>
      <c r="I103" s="10"/>
      <c r="J103" s="4" t="s">
        <v>46</v>
      </c>
      <c r="K103" s="4" t="s">
        <v>90</v>
      </c>
      <c r="L103" s="4" t="s">
        <v>23</v>
      </c>
      <c r="M103" s="4" t="s">
        <v>49</v>
      </c>
      <c r="N103" s="4" t="s">
        <v>25</v>
      </c>
      <c r="O103" s="4" t="s">
        <v>26</v>
      </c>
    </row>
    <row r="104" spans="1:15" ht="14.4" customHeight="1" x14ac:dyDescent="0.35">
      <c r="A104" s="6" t="s">
        <v>262</v>
      </c>
      <c r="B104" s="3" t="s">
        <v>28</v>
      </c>
      <c r="C104" s="3" t="s">
        <v>17</v>
      </c>
      <c r="D104" s="11" t="s">
        <v>263</v>
      </c>
      <c r="E104" s="16" t="s">
        <v>264</v>
      </c>
      <c r="F104" s="11" t="s">
        <v>263</v>
      </c>
      <c r="G104" s="4" t="s">
        <v>20</v>
      </c>
      <c r="H104" s="4">
        <v>6</v>
      </c>
      <c r="I104" s="4"/>
      <c r="J104" s="4" t="s">
        <v>46</v>
      </c>
      <c r="K104" s="4" t="s">
        <v>57</v>
      </c>
      <c r="L104" s="4" t="s">
        <v>23</v>
      </c>
      <c r="M104" s="4" t="s">
        <v>24</v>
      </c>
      <c r="N104" s="4" t="s">
        <v>25</v>
      </c>
      <c r="O104" s="4" t="s">
        <v>26</v>
      </c>
    </row>
    <row r="105" spans="1:15" ht="40.75" customHeight="1" x14ac:dyDescent="0.35">
      <c r="A105" s="6" t="s">
        <v>262</v>
      </c>
      <c r="B105" s="3" t="s">
        <v>28</v>
      </c>
      <c r="C105" s="3" t="s">
        <v>17</v>
      </c>
      <c r="D105" s="3" t="s">
        <v>263</v>
      </c>
      <c r="E105" s="16" t="s">
        <v>265</v>
      </c>
      <c r="F105" s="3" t="s">
        <v>263</v>
      </c>
      <c r="G105" s="4" t="s">
        <v>75</v>
      </c>
      <c r="H105" s="5">
        <v>6</v>
      </c>
      <c r="I105" s="4"/>
      <c r="J105" s="4" t="s">
        <v>108</v>
      </c>
      <c r="K105" s="4"/>
      <c r="L105" s="4" t="s">
        <v>23</v>
      </c>
      <c r="M105" s="4" t="s">
        <v>32</v>
      </c>
      <c r="N105" s="4" t="s">
        <v>25</v>
      </c>
      <c r="O105" s="4" t="s">
        <v>79</v>
      </c>
    </row>
    <row r="106" spans="1:15" ht="14.4" customHeight="1" x14ac:dyDescent="0.35">
      <c r="A106" s="6" t="s">
        <v>266</v>
      </c>
      <c r="B106" s="3" t="s">
        <v>28</v>
      </c>
      <c r="C106" s="3" t="s">
        <v>17</v>
      </c>
      <c r="D106" s="3" t="s">
        <v>83</v>
      </c>
      <c r="E106" s="16" t="s">
        <v>267</v>
      </c>
      <c r="F106" s="3" t="s">
        <v>83</v>
      </c>
      <c r="G106" s="4" t="s">
        <v>75</v>
      </c>
      <c r="H106" s="4">
        <v>6</v>
      </c>
      <c r="I106" s="4"/>
      <c r="J106" s="4" t="s">
        <v>39</v>
      </c>
      <c r="K106" s="4" t="s">
        <v>71</v>
      </c>
      <c r="L106" s="4" t="s">
        <v>23</v>
      </c>
      <c r="M106" s="4" t="s">
        <v>24</v>
      </c>
      <c r="N106" s="4" t="s">
        <v>33</v>
      </c>
      <c r="O106" s="4" t="s">
        <v>79</v>
      </c>
    </row>
    <row r="107" spans="1:15" ht="20.399999999999999" customHeight="1" x14ac:dyDescent="0.35">
      <c r="A107" s="6" t="s">
        <v>266</v>
      </c>
      <c r="B107" s="3" t="s">
        <v>28</v>
      </c>
      <c r="C107" s="3" t="s">
        <v>17</v>
      </c>
      <c r="D107" s="3" t="s">
        <v>83</v>
      </c>
      <c r="E107" s="16" t="s">
        <v>268</v>
      </c>
      <c r="F107" s="3" t="s">
        <v>83</v>
      </c>
      <c r="G107" s="4" t="s">
        <v>75</v>
      </c>
      <c r="H107" s="4">
        <v>6</v>
      </c>
      <c r="I107" s="7"/>
      <c r="J107" s="4" t="s">
        <v>39</v>
      </c>
      <c r="K107" s="4" t="s">
        <v>40</v>
      </c>
      <c r="L107" s="4" t="s">
        <v>41</v>
      </c>
      <c r="M107" s="4" t="s">
        <v>24</v>
      </c>
      <c r="N107" s="4" t="s">
        <v>33</v>
      </c>
      <c r="O107" s="4" t="s">
        <v>26</v>
      </c>
    </row>
    <row r="108" spans="1:15" ht="20.399999999999999" customHeight="1" x14ac:dyDescent="0.35">
      <c r="A108" s="6" t="s">
        <v>266</v>
      </c>
      <c r="B108" s="3" t="s">
        <v>28</v>
      </c>
      <c r="C108" s="3" t="s">
        <v>17</v>
      </c>
      <c r="D108" s="3" t="s">
        <v>83</v>
      </c>
      <c r="E108" s="16" t="s">
        <v>268</v>
      </c>
      <c r="F108" s="3" t="s">
        <v>83</v>
      </c>
      <c r="G108" s="4" t="s">
        <v>20</v>
      </c>
      <c r="H108" s="4">
        <v>6</v>
      </c>
      <c r="I108" s="9" t="s">
        <v>62</v>
      </c>
      <c r="J108" s="4" t="s">
        <v>39</v>
      </c>
      <c r="K108" s="4" t="s">
        <v>40</v>
      </c>
      <c r="L108" s="4" t="s">
        <v>41</v>
      </c>
      <c r="M108" s="4" t="s">
        <v>32</v>
      </c>
      <c r="N108" s="4" t="s">
        <v>33</v>
      </c>
      <c r="O108" s="4" t="s">
        <v>26</v>
      </c>
    </row>
    <row r="109" spans="1:15" ht="20.399999999999999" customHeight="1" x14ac:dyDescent="0.35">
      <c r="A109" s="6" t="s">
        <v>269</v>
      </c>
      <c r="B109" s="3" t="s">
        <v>35</v>
      </c>
      <c r="C109" s="3"/>
      <c r="D109" s="3"/>
      <c r="E109" s="16" t="s">
        <v>270</v>
      </c>
      <c r="F109" s="3" t="s">
        <v>216</v>
      </c>
      <c r="G109" s="4" t="s">
        <v>38</v>
      </c>
      <c r="H109" s="4">
        <v>6</v>
      </c>
      <c r="I109" s="4"/>
      <c r="J109" s="4" t="s">
        <v>46</v>
      </c>
      <c r="K109" s="4" t="s">
        <v>40</v>
      </c>
      <c r="L109" s="4" t="s">
        <v>41</v>
      </c>
      <c r="M109" s="4" t="s">
        <v>32</v>
      </c>
      <c r="N109" s="4" t="s">
        <v>33</v>
      </c>
      <c r="O109" s="4" t="s">
        <v>271</v>
      </c>
    </row>
    <row r="110" spans="1:15" ht="20.399999999999999" customHeight="1" x14ac:dyDescent="0.35">
      <c r="A110" s="6" t="s">
        <v>269</v>
      </c>
      <c r="B110" s="3" t="s">
        <v>35</v>
      </c>
      <c r="C110" s="3"/>
      <c r="D110" s="3"/>
      <c r="E110" s="16" t="s">
        <v>272</v>
      </c>
      <c r="F110" s="3" t="s">
        <v>216</v>
      </c>
      <c r="G110" s="4" t="s">
        <v>38</v>
      </c>
      <c r="H110" s="4">
        <v>6</v>
      </c>
      <c r="I110" s="4"/>
      <c r="J110" s="4" t="s">
        <v>46</v>
      </c>
      <c r="K110" s="4" t="s">
        <v>40</v>
      </c>
      <c r="L110" s="4" t="s">
        <v>41</v>
      </c>
      <c r="M110" s="4" t="s">
        <v>32</v>
      </c>
      <c r="N110" s="4" t="s">
        <v>33</v>
      </c>
      <c r="O110" s="9" t="s">
        <v>58</v>
      </c>
    </row>
    <row r="111" spans="1:15" ht="20.399999999999999" customHeight="1" x14ac:dyDescent="0.35">
      <c r="A111" s="6" t="s">
        <v>273</v>
      </c>
      <c r="B111" s="3" t="s">
        <v>85</v>
      </c>
      <c r="C111" s="3" t="s">
        <v>17</v>
      </c>
      <c r="D111" s="3" t="s">
        <v>274</v>
      </c>
      <c r="E111" s="16" t="s">
        <v>275</v>
      </c>
      <c r="F111" s="3" t="s">
        <v>274</v>
      </c>
      <c r="G111" s="4" t="s">
        <v>20</v>
      </c>
      <c r="H111" s="4">
        <v>12</v>
      </c>
      <c r="I111" s="4"/>
      <c r="J111" s="4" t="s">
        <v>155</v>
      </c>
      <c r="K111" s="7"/>
      <c r="L111" s="4" t="s">
        <v>23</v>
      </c>
      <c r="M111" s="4" t="s">
        <v>24</v>
      </c>
      <c r="N111" s="4" t="s">
        <v>33</v>
      </c>
      <c r="O111" s="4" t="s">
        <v>26</v>
      </c>
    </row>
    <row r="112" spans="1:15" ht="14.4" customHeight="1" x14ac:dyDescent="0.35">
      <c r="A112" s="6" t="s">
        <v>276</v>
      </c>
      <c r="B112" s="3" t="s">
        <v>85</v>
      </c>
      <c r="C112" s="3" t="s">
        <v>17</v>
      </c>
      <c r="D112" s="3" t="s">
        <v>29</v>
      </c>
      <c r="E112" s="16" t="s">
        <v>277</v>
      </c>
      <c r="F112" s="3" t="s">
        <v>29</v>
      </c>
      <c r="G112" s="4" t="s">
        <v>20</v>
      </c>
      <c r="H112" s="4">
        <v>6</v>
      </c>
      <c r="I112" s="4"/>
      <c r="J112" s="4" t="s">
        <v>46</v>
      </c>
      <c r="K112" s="4" t="s">
        <v>40</v>
      </c>
      <c r="L112" s="4" t="s">
        <v>41</v>
      </c>
      <c r="M112" s="4" t="s">
        <v>32</v>
      </c>
      <c r="N112" s="4" t="s">
        <v>25</v>
      </c>
      <c r="O112" s="4" t="s">
        <v>26</v>
      </c>
    </row>
    <row r="113" spans="1:15" ht="14.4" customHeight="1" x14ac:dyDescent="0.35">
      <c r="A113" s="6" t="s">
        <v>276</v>
      </c>
      <c r="B113" s="3" t="s">
        <v>85</v>
      </c>
      <c r="C113" s="3" t="s">
        <v>17</v>
      </c>
      <c r="D113" s="3" t="s">
        <v>29</v>
      </c>
      <c r="E113" s="16" t="s">
        <v>278</v>
      </c>
      <c r="F113" s="3" t="s">
        <v>29</v>
      </c>
      <c r="G113" s="4" t="s">
        <v>20</v>
      </c>
      <c r="H113" s="4">
        <v>6</v>
      </c>
      <c r="I113" s="4"/>
      <c r="J113" s="4" t="s">
        <v>46</v>
      </c>
      <c r="K113" s="4" t="s">
        <v>40</v>
      </c>
      <c r="L113" s="4" t="s">
        <v>41</v>
      </c>
      <c r="M113" s="4" t="s">
        <v>32</v>
      </c>
      <c r="N113" s="4" t="s">
        <v>25</v>
      </c>
      <c r="O113" s="4" t="s">
        <v>26</v>
      </c>
    </row>
    <row r="114" spans="1:15" ht="14.4" customHeight="1" x14ac:dyDescent="0.35">
      <c r="A114" s="6" t="s">
        <v>279</v>
      </c>
      <c r="B114" s="3" t="s">
        <v>35</v>
      </c>
      <c r="C114" s="3"/>
      <c r="D114" s="3"/>
      <c r="E114" s="16" t="s">
        <v>280</v>
      </c>
      <c r="F114" s="3" t="s">
        <v>100</v>
      </c>
      <c r="G114" s="4" t="s">
        <v>38</v>
      </c>
      <c r="H114" s="4">
        <v>6</v>
      </c>
      <c r="I114" s="4" t="s">
        <v>281</v>
      </c>
      <c r="J114" s="4" t="s">
        <v>46</v>
      </c>
      <c r="K114" s="4" t="s">
        <v>40</v>
      </c>
      <c r="L114" s="4" t="s">
        <v>41</v>
      </c>
      <c r="M114" s="4" t="s">
        <v>32</v>
      </c>
      <c r="N114" s="4" t="s">
        <v>25</v>
      </c>
      <c r="O114" s="4" t="s">
        <v>42</v>
      </c>
    </row>
    <row r="115" spans="1:15" ht="14.4" customHeight="1" x14ac:dyDescent="0.35">
      <c r="A115" s="6" t="s">
        <v>282</v>
      </c>
      <c r="B115" s="3" t="s">
        <v>16</v>
      </c>
      <c r="C115" s="3" t="s">
        <v>17</v>
      </c>
      <c r="D115" s="3" t="s">
        <v>86</v>
      </c>
      <c r="E115" s="16" t="s">
        <v>283</v>
      </c>
      <c r="F115" s="3" t="s">
        <v>86</v>
      </c>
      <c r="G115" s="4" t="s">
        <v>20</v>
      </c>
      <c r="H115" s="4">
        <v>6</v>
      </c>
      <c r="I115" s="4"/>
      <c r="J115" s="4" t="s">
        <v>39</v>
      </c>
      <c r="K115" s="4" t="s">
        <v>40</v>
      </c>
      <c r="L115" s="4" t="s">
        <v>41</v>
      </c>
      <c r="M115" s="4" t="s">
        <v>32</v>
      </c>
      <c r="N115" s="4" t="s">
        <v>33</v>
      </c>
      <c r="O115" s="4" t="s">
        <v>26</v>
      </c>
    </row>
    <row r="116" spans="1:15" ht="14.4" customHeight="1" x14ac:dyDescent="0.35">
      <c r="A116" s="6" t="s">
        <v>282</v>
      </c>
      <c r="B116" s="3" t="s">
        <v>16</v>
      </c>
      <c r="C116" s="3" t="s">
        <v>17</v>
      </c>
      <c r="D116" s="3" t="s">
        <v>86</v>
      </c>
      <c r="E116" s="16" t="s">
        <v>284</v>
      </c>
      <c r="F116" s="3" t="s">
        <v>86</v>
      </c>
      <c r="G116" s="4" t="s">
        <v>20</v>
      </c>
      <c r="H116" s="4">
        <v>6</v>
      </c>
      <c r="I116" s="4" t="s">
        <v>285</v>
      </c>
      <c r="J116" s="4" t="s">
        <v>46</v>
      </c>
      <c r="K116" s="4" t="s">
        <v>40</v>
      </c>
      <c r="L116" s="4" t="s">
        <v>41</v>
      </c>
      <c r="M116" s="4" t="s">
        <v>32</v>
      </c>
      <c r="N116" s="4" t="s">
        <v>25</v>
      </c>
      <c r="O116" s="4" t="s">
        <v>26</v>
      </c>
    </row>
    <row r="117" spans="1:15" ht="14.4" customHeight="1" x14ac:dyDescent="0.35">
      <c r="A117" s="6" t="s">
        <v>286</v>
      </c>
      <c r="B117" s="3" t="s">
        <v>35</v>
      </c>
      <c r="C117" s="3"/>
      <c r="D117" s="3"/>
      <c r="E117" s="16" t="s">
        <v>256</v>
      </c>
      <c r="F117" s="3" t="s">
        <v>216</v>
      </c>
      <c r="G117" s="4" t="s">
        <v>38</v>
      </c>
      <c r="H117" s="5">
        <v>9</v>
      </c>
      <c r="I117" s="4"/>
      <c r="J117" s="4" t="s">
        <v>108</v>
      </c>
      <c r="K117" s="4"/>
      <c r="L117" s="4" t="s">
        <v>23</v>
      </c>
      <c r="M117" s="4" t="s">
        <v>32</v>
      </c>
      <c r="N117" s="4" t="s">
        <v>25</v>
      </c>
      <c r="O117" s="4" t="s">
        <v>144</v>
      </c>
    </row>
    <row r="118" spans="1:15" ht="20.399999999999999" customHeight="1" x14ac:dyDescent="0.35">
      <c r="A118" s="6" t="s">
        <v>287</v>
      </c>
      <c r="B118" s="3" t="s">
        <v>28</v>
      </c>
      <c r="C118" s="3" t="s">
        <v>17</v>
      </c>
      <c r="D118" s="3" t="s">
        <v>73</v>
      </c>
      <c r="E118" s="16" t="s">
        <v>288</v>
      </c>
      <c r="F118" s="3" t="s">
        <v>73</v>
      </c>
      <c r="G118" s="4" t="s">
        <v>75</v>
      </c>
      <c r="H118" s="4">
        <v>6</v>
      </c>
      <c r="I118" s="4"/>
      <c r="J118" s="4" t="s">
        <v>39</v>
      </c>
      <c r="K118" s="4" t="s">
        <v>40</v>
      </c>
      <c r="L118" s="4" t="s">
        <v>41</v>
      </c>
      <c r="M118" s="4" t="s">
        <v>24</v>
      </c>
      <c r="N118" s="4" t="s">
        <v>25</v>
      </c>
      <c r="O118" s="4" t="s">
        <v>289</v>
      </c>
    </row>
    <row r="119" spans="1:15" ht="20.399999999999999" customHeight="1" x14ac:dyDescent="0.35">
      <c r="A119" s="6" t="s">
        <v>287</v>
      </c>
      <c r="B119" s="3" t="s">
        <v>28</v>
      </c>
      <c r="C119" s="3" t="s">
        <v>17</v>
      </c>
      <c r="D119" s="3" t="s">
        <v>73</v>
      </c>
      <c r="E119" s="16" t="s">
        <v>290</v>
      </c>
      <c r="F119" s="3" t="s">
        <v>73</v>
      </c>
      <c r="G119" s="4" t="s">
        <v>20</v>
      </c>
      <c r="H119" s="4">
        <v>6</v>
      </c>
      <c r="I119" s="4"/>
      <c r="J119" s="4" t="s">
        <v>39</v>
      </c>
      <c r="K119" s="4" t="s">
        <v>40</v>
      </c>
      <c r="L119" s="4" t="s">
        <v>41</v>
      </c>
      <c r="M119" s="4" t="s">
        <v>24</v>
      </c>
      <c r="N119" s="4" t="s">
        <v>25</v>
      </c>
      <c r="O119" s="4" t="s">
        <v>79</v>
      </c>
    </row>
    <row r="120" spans="1:15" ht="14.4" customHeight="1" x14ac:dyDescent="0.35">
      <c r="A120" s="6" t="s">
        <v>291</v>
      </c>
      <c r="B120" s="3" t="s">
        <v>16</v>
      </c>
      <c r="C120" s="3" t="s">
        <v>111</v>
      </c>
      <c r="D120" s="3" t="s">
        <v>56</v>
      </c>
      <c r="E120" s="16" t="s">
        <v>292</v>
      </c>
      <c r="F120" s="3" t="s">
        <v>56</v>
      </c>
      <c r="G120" s="4" t="s">
        <v>20</v>
      </c>
      <c r="H120" s="5">
        <v>12</v>
      </c>
      <c r="I120" s="4"/>
      <c r="J120" s="4" t="s">
        <v>108</v>
      </c>
      <c r="K120" s="4"/>
      <c r="L120" s="4" t="s">
        <v>23</v>
      </c>
      <c r="M120" s="4" t="s">
        <v>24</v>
      </c>
      <c r="N120" s="4" t="s">
        <v>25</v>
      </c>
      <c r="O120" s="4" t="s">
        <v>67</v>
      </c>
    </row>
    <row r="121" spans="1:15" ht="20.399999999999999" customHeight="1" x14ac:dyDescent="0.35">
      <c r="A121" s="6" t="s">
        <v>293</v>
      </c>
      <c r="B121" s="3" t="s">
        <v>28</v>
      </c>
      <c r="C121" s="3" t="s">
        <v>17</v>
      </c>
      <c r="D121" s="3" t="s">
        <v>86</v>
      </c>
      <c r="E121" s="16" t="s">
        <v>88</v>
      </c>
      <c r="F121" s="3" t="s">
        <v>86</v>
      </c>
      <c r="G121" s="4" t="s">
        <v>75</v>
      </c>
      <c r="H121" s="5">
        <v>6</v>
      </c>
      <c r="I121" s="4"/>
      <c r="J121" s="4" t="s">
        <v>46</v>
      </c>
      <c r="K121" s="4" t="s">
        <v>47</v>
      </c>
      <c r="L121" s="4" t="s">
        <v>48</v>
      </c>
      <c r="M121" s="4" t="s">
        <v>32</v>
      </c>
      <c r="N121" s="4" t="s">
        <v>25</v>
      </c>
      <c r="O121" s="4" t="s">
        <v>289</v>
      </c>
    </row>
    <row r="122" spans="1:15" ht="20.399999999999999" customHeight="1" x14ac:dyDescent="0.35">
      <c r="A122" s="6" t="s">
        <v>293</v>
      </c>
      <c r="B122" s="3" t="s">
        <v>28</v>
      </c>
      <c r="C122" s="3" t="s">
        <v>17</v>
      </c>
      <c r="D122" s="3" t="s">
        <v>86</v>
      </c>
      <c r="E122" s="16" t="s">
        <v>294</v>
      </c>
      <c r="F122" s="3" t="s">
        <v>86</v>
      </c>
      <c r="G122" s="4" t="s">
        <v>20</v>
      </c>
      <c r="H122" s="5">
        <v>6</v>
      </c>
      <c r="I122" s="4"/>
      <c r="J122" s="4" t="s">
        <v>108</v>
      </c>
      <c r="K122" s="4"/>
      <c r="L122" s="4" t="s">
        <v>23</v>
      </c>
      <c r="M122" s="4" t="s">
        <v>24</v>
      </c>
      <c r="N122" s="4" t="s">
        <v>33</v>
      </c>
      <c r="O122" s="4" t="s">
        <v>26</v>
      </c>
    </row>
    <row r="123" spans="1:15" x14ac:dyDescent="0.35">
      <c r="A123" s="6" t="s">
        <v>295</v>
      </c>
      <c r="B123" s="3" t="s">
        <v>85</v>
      </c>
      <c r="C123" s="3" t="s">
        <v>17</v>
      </c>
      <c r="D123" s="3" t="s">
        <v>29</v>
      </c>
      <c r="E123" s="16" t="s">
        <v>296</v>
      </c>
      <c r="F123" s="3" t="s">
        <v>29</v>
      </c>
      <c r="G123" s="4" t="s">
        <v>20</v>
      </c>
      <c r="H123" s="5">
        <v>12</v>
      </c>
      <c r="I123" s="4"/>
      <c r="J123" s="4" t="s">
        <v>46</v>
      </c>
      <c r="K123" s="4" t="s">
        <v>115</v>
      </c>
      <c r="L123" s="4" t="s">
        <v>23</v>
      </c>
      <c r="M123" s="4" t="s">
        <v>32</v>
      </c>
      <c r="N123" s="4" t="s">
        <v>25</v>
      </c>
      <c r="O123" s="4" t="s">
        <v>26</v>
      </c>
    </row>
    <row r="124" spans="1:15" ht="20.399999999999999" customHeight="1" x14ac:dyDescent="0.35">
      <c r="A124" s="6" t="s">
        <v>297</v>
      </c>
      <c r="B124" s="3" t="s">
        <v>16</v>
      </c>
      <c r="C124" s="3" t="s">
        <v>17</v>
      </c>
      <c r="D124" s="3" t="s">
        <v>86</v>
      </c>
      <c r="E124" s="16" t="s">
        <v>298</v>
      </c>
      <c r="F124" s="3" t="s">
        <v>86</v>
      </c>
      <c r="G124" s="4" t="s">
        <v>20</v>
      </c>
      <c r="H124" s="5">
        <v>6</v>
      </c>
      <c r="I124" s="4"/>
      <c r="J124" s="4" t="s">
        <v>21</v>
      </c>
      <c r="K124" s="4" t="s">
        <v>299</v>
      </c>
      <c r="L124" s="4" t="s">
        <v>23</v>
      </c>
      <c r="M124" s="4" t="s">
        <v>32</v>
      </c>
      <c r="N124" s="4" t="s">
        <v>25</v>
      </c>
      <c r="O124" s="4" t="s">
        <v>26</v>
      </c>
    </row>
    <row r="125" spans="1:15" ht="20" x14ac:dyDescent="0.35">
      <c r="A125" s="6" t="s">
        <v>297</v>
      </c>
      <c r="B125" s="3" t="s">
        <v>16</v>
      </c>
      <c r="C125" s="3" t="s">
        <v>17</v>
      </c>
      <c r="D125" s="3" t="s">
        <v>86</v>
      </c>
      <c r="E125" s="16" t="s">
        <v>300</v>
      </c>
      <c r="F125" s="3" t="s">
        <v>86</v>
      </c>
      <c r="G125" s="4" t="s">
        <v>20</v>
      </c>
      <c r="H125" s="5">
        <v>6</v>
      </c>
      <c r="I125" s="4"/>
      <c r="J125" s="4" t="s">
        <v>46</v>
      </c>
      <c r="K125" s="4" t="s">
        <v>115</v>
      </c>
      <c r="L125" s="4" t="s">
        <v>23</v>
      </c>
      <c r="M125" s="4" t="s">
        <v>32</v>
      </c>
      <c r="N125" s="4" t="s">
        <v>25</v>
      </c>
      <c r="O125" s="4" t="s">
        <v>26</v>
      </c>
    </row>
    <row r="126" spans="1:15" ht="20" x14ac:dyDescent="0.35">
      <c r="A126" s="12" t="s">
        <v>301</v>
      </c>
      <c r="B126" s="3" t="s">
        <v>85</v>
      </c>
      <c r="C126" s="3" t="s">
        <v>17</v>
      </c>
      <c r="D126" s="3" t="s">
        <v>45</v>
      </c>
      <c r="E126" s="16" t="s">
        <v>302</v>
      </c>
      <c r="F126" s="3" t="s">
        <v>45</v>
      </c>
      <c r="G126" s="4" t="s">
        <v>20</v>
      </c>
      <c r="H126" s="4">
        <v>12</v>
      </c>
      <c r="I126" s="10"/>
      <c r="J126" s="4" t="s">
        <v>46</v>
      </c>
      <c r="K126" s="4" t="s">
        <v>115</v>
      </c>
      <c r="L126" s="4" t="s">
        <v>23</v>
      </c>
      <c r="M126" s="4" t="s">
        <v>49</v>
      </c>
      <c r="N126" s="4" t="s">
        <v>25</v>
      </c>
      <c r="O126" s="4" t="s">
        <v>26</v>
      </c>
    </row>
    <row r="127" spans="1:15" ht="26.4" customHeight="1" x14ac:dyDescent="0.35">
      <c r="A127" s="6" t="s">
        <v>301</v>
      </c>
      <c r="B127" s="3" t="s">
        <v>85</v>
      </c>
      <c r="C127" s="3" t="s">
        <v>17</v>
      </c>
      <c r="D127" s="3" t="s">
        <v>45</v>
      </c>
      <c r="E127" s="16" t="s">
        <v>303</v>
      </c>
      <c r="F127" s="3" t="s">
        <v>45</v>
      </c>
      <c r="G127" s="4" t="s">
        <v>75</v>
      </c>
      <c r="H127" s="5">
        <v>6</v>
      </c>
      <c r="I127" s="4"/>
      <c r="J127" s="4" t="s">
        <v>21</v>
      </c>
      <c r="K127" s="4" t="s">
        <v>31</v>
      </c>
      <c r="L127" s="4" t="s">
        <v>23</v>
      </c>
      <c r="M127" s="4" t="s">
        <v>32</v>
      </c>
      <c r="N127" s="4" t="s">
        <v>25</v>
      </c>
      <c r="O127" s="4" t="s">
        <v>76</v>
      </c>
    </row>
    <row r="128" spans="1:15" ht="14.4" customHeight="1" x14ac:dyDescent="0.35">
      <c r="A128" s="6" t="s">
        <v>304</v>
      </c>
      <c r="B128" s="3" t="s">
        <v>35</v>
      </c>
      <c r="C128" s="3"/>
      <c r="D128" s="3"/>
      <c r="E128" s="16" t="s">
        <v>123</v>
      </c>
      <c r="F128" s="3" t="s">
        <v>124</v>
      </c>
      <c r="G128" s="4" t="s">
        <v>38</v>
      </c>
      <c r="H128" s="5">
        <v>3</v>
      </c>
      <c r="I128" s="4"/>
      <c r="J128" s="4" t="s">
        <v>46</v>
      </c>
      <c r="K128" s="4" t="s">
        <v>47</v>
      </c>
      <c r="L128" s="4" t="s">
        <v>48</v>
      </c>
      <c r="M128" s="4" t="s">
        <v>49</v>
      </c>
      <c r="N128" s="4" t="s">
        <v>33</v>
      </c>
      <c r="O128" s="4" t="s">
        <v>51</v>
      </c>
    </row>
    <row r="129" spans="1:15" ht="20.399999999999999" customHeight="1" x14ac:dyDescent="0.35">
      <c r="A129" s="12" t="s">
        <v>305</v>
      </c>
      <c r="B129" s="3" t="s">
        <v>28</v>
      </c>
      <c r="C129" s="3" t="s">
        <v>17</v>
      </c>
      <c r="D129" s="3" t="s">
        <v>70</v>
      </c>
      <c r="E129" s="16" t="s">
        <v>92</v>
      </c>
      <c r="F129" s="3" t="s">
        <v>70</v>
      </c>
      <c r="G129" s="4" t="s">
        <v>20</v>
      </c>
      <c r="H129" s="4">
        <v>12</v>
      </c>
      <c r="I129" s="10"/>
      <c r="J129" s="4" t="s">
        <v>46</v>
      </c>
      <c r="K129" s="4" t="s">
        <v>47</v>
      </c>
      <c r="L129" s="4" t="s">
        <v>48</v>
      </c>
      <c r="M129" s="4" t="s">
        <v>49</v>
      </c>
      <c r="N129" s="4" t="s">
        <v>33</v>
      </c>
      <c r="O129" s="4" t="s">
        <v>26</v>
      </c>
    </row>
    <row r="130" spans="1:15" ht="14.4" customHeight="1" x14ac:dyDescent="0.35">
      <c r="A130" s="6" t="s">
        <v>306</v>
      </c>
      <c r="B130" s="3" t="s">
        <v>35</v>
      </c>
      <c r="C130" s="3"/>
      <c r="D130" s="3"/>
      <c r="E130" s="16" t="s">
        <v>210</v>
      </c>
      <c r="F130" s="3" t="s">
        <v>211</v>
      </c>
      <c r="G130" s="4" t="s">
        <v>38</v>
      </c>
      <c r="H130" s="4">
        <v>12</v>
      </c>
      <c r="I130" s="4"/>
      <c r="J130" s="4" t="s">
        <v>46</v>
      </c>
      <c r="K130" s="4" t="s">
        <v>40</v>
      </c>
      <c r="L130" s="4" t="s">
        <v>41</v>
      </c>
      <c r="M130" s="4" t="s">
        <v>49</v>
      </c>
      <c r="N130" s="4" t="s">
        <v>33</v>
      </c>
      <c r="O130" s="9" t="s">
        <v>58</v>
      </c>
    </row>
    <row r="131" spans="1:15" ht="18.649999999999999" customHeight="1" x14ac:dyDescent="0.35">
      <c r="A131" s="6" t="s">
        <v>307</v>
      </c>
      <c r="B131" s="3" t="s">
        <v>28</v>
      </c>
      <c r="C131" s="3" t="s">
        <v>162</v>
      </c>
      <c r="D131" s="3" t="s">
        <v>100</v>
      </c>
      <c r="E131" s="16" t="s">
        <v>308</v>
      </c>
      <c r="F131" s="3" t="s">
        <v>100</v>
      </c>
      <c r="G131" s="4" t="s">
        <v>20</v>
      </c>
      <c r="H131" s="4">
        <v>6</v>
      </c>
      <c r="I131" s="4"/>
      <c r="J131" s="4" t="s">
        <v>46</v>
      </c>
      <c r="K131" s="4" t="s">
        <v>57</v>
      </c>
      <c r="L131" s="4" t="s">
        <v>23</v>
      </c>
      <c r="M131" s="4" t="s">
        <v>24</v>
      </c>
      <c r="N131" s="4" t="s">
        <v>33</v>
      </c>
      <c r="O131" s="4" t="s">
        <v>164</v>
      </c>
    </row>
    <row r="132" spans="1:15" ht="28.25" customHeight="1" x14ac:dyDescent="0.35">
      <c r="A132" s="6" t="s">
        <v>309</v>
      </c>
      <c r="B132" s="3" t="s">
        <v>28</v>
      </c>
      <c r="C132" s="3" t="s">
        <v>17</v>
      </c>
      <c r="D132" s="3" t="s">
        <v>211</v>
      </c>
      <c r="E132" s="16" t="s">
        <v>310</v>
      </c>
      <c r="F132" s="3" t="s">
        <v>211</v>
      </c>
      <c r="G132" s="4" t="s">
        <v>75</v>
      </c>
      <c r="H132" s="5">
        <v>6</v>
      </c>
      <c r="I132" s="4"/>
      <c r="J132" s="4" t="s">
        <v>21</v>
      </c>
      <c r="K132" s="4" t="s">
        <v>311</v>
      </c>
      <c r="L132" s="4" t="s">
        <v>23</v>
      </c>
      <c r="M132" s="4" t="s">
        <v>32</v>
      </c>
      <c r="N132" s="4" t="s">
        <v>25</v>
      </c>
      <c r="O132" s="4" t="s">
        <v>58</v>
      </c>
    </row>
    <row r="133" spans="1:15" ht="21.65" customHeight="1" x14ac:dyDescent="0.35">
      <c r="A133" s="6" t="s">
        <v>309</v>
      </c>
      <c r="B133" s="3" t="s">
        <v>28</v>
      </c>
      <c r="C133" s="3" t="s">
        <v>17</v>
      </c>
      <c r="D133" s="3" t="s">
        <v>211</v>
      </c>
      <c r="E133" s="16" t="s">
        <v>312</v>
      </c>
      <c r="F133" s="3" t="s">
        <v>211</v>
      </c>
      <c r="G133" s="4" t="s">
        <v>20</v>
      </c>
      <c r="H133" s="5">
        <v>6</v>
      </c>
      <c r="I133" s="4"/>
      <c r="J133" s="4" t="s">
        <v>21</v>
      </c>
      <c r="K133" s="4" t="s">
        <v>311</v>
      </c>
      <c r="L133" s="4" t="s">
        <v>23</v>
      </c>
      <c r="M133" s="4" t="s">
        <v>32</v>
      </c>
      <c r="N133" s="4" t="s">
        <v>25</v>
      </c>
      <c r="O133" s="4" t="s">
        <v>26</v>
      </c>
    </row>
    <row r="134" spans="1:15" ht="20" x14ac:dyDescent="0.35">
      <c r="A134" s="12" t="s">
        <v>313</v>
      </c>
      <c r="B134" s="3" t="s">
        <v>28</v>
      </c>
      <c r="C134" s="3" t="s">
        <v>17</v>
      </c>
      <c r="D134" s="3" t="s">
        <v>314</v>
      </c>
      <c r="E134" s="16" t="s">
        <v>315</v>
      </c>
      <c r="F134" s="3" t="s">
        <v>314</v>
      </c>
      <c r="G134" s="4" t="s">
        <v>75</v>
      </c>
      <c r="H134" s="4">
        <v>6</v>
      </c>
      <c r="I134" s="10"/>
      <c r="J134" s="4" t="s">
        <v>46</v>
      </c>
      <c r="K134" s="4" t="s">
        <v>115</v>
      </c>
      <c r="L134" s="4" t="s">
        <v>23</v>
      </c>
      <c r="M134" s="4" t="s">
        <v>49</v>
      </c>
      <c r="N134" s="4" t="s">
        <v>33</v>
      </c>
      <c r="O134" s="4" t="s">
        <v>79</v>
      </c>
    </row>
    <row r="135" spans="1:15" ht="20.399999999999999" customHeight="1" x14ac:dyDescent="0.35">
      <c r="A135" s="12" t="s">
        <v>313</v>
      </c>
      <c r="B135" s="3" t="s">
        <v>28</v>
      </c>
      <c r="C135" s="3" t="s">
        <v>17</v>
      </c>
      <c r="D135" s="3" t="s">
        <v>314</v>
      </c>
      <c r="E135" s="16" t="s">
        <v>316</v>
      </c>
      <c r="F135" s="3" t="s">
        <v>314</v>
      </c>
      <c r="G135" s="4" t="s">
        <v>20</v>
      </c>
      <c r="H135" s="5">
        <v>6</v>
      </c>
      <c r="I135" s="4"/>
      <c r="J135" s="4" t="s">
        <v>39</v>
      </c>
      <c r="K135" s="4" t="s">
        <v>71</v>
      </c>
      <c r="L135" s="4" t="s">
        <v>23</v>
      </c>
      <c r="M135" s="4" t="s">
        <v>32</v>
      </c>
      <c r="N135" s="4" t="s">
        <v>33</v>
      </c>
      <c r="O135" s="4" t="s">
        <v>26</v>
      </c>
    </row>
    <row r="136" spans="1:15" ht="14.4" customHeight="1" x14ac:dyDescent="0.35">
      <c r="A136" s="6" t="s">
        <v>317</v>
      </c>
      <c r="B136" s="3" t="s">
        <v>16</v>
      </c>
      <c r="C136" s="3" t="s">
        <v>17</v>
      </c>
      <c r="D136" s="3" t="s">
        <v>29</v>
      </c>
      <c r="E136" s="16" t="s">
        <v>129</v>
      </c>
      <c r="F136" s="3" t="s">
        <v>29</v>
      </c>
      <c r="G136" s="4" t="s">
        <v>20</v>
      </c>
      <c r="H136" s="5">
        <v>12</v>
      </c>
      <c r="I136" s="4"/>
      <c r="J136" s="4" t="s">
        <v>46</v>
      </c>
      <c r="K136" s="4" t="s">
        <v>47</v>
      </c>
      <c r="L136" s="4" t="s">
        <v>48</v>
      </c>
      <c r="M136" s="4" t="s">
        <v>32</v>
      </c>
      <c r="N136" s="4" t="s">
        <v>25</v>
      </c>
      <c r="O136" s="4" t="s">
        <v>26</v>
      </c>
    </row>
    <row r="137" spans="1:15" ht="20.399999999999999" customHeight="1" x14ac:dyDescent="0.35">
      <c r="A137" s="6" t="s">
        <v>318</v>
      </c>
      <c r="B137" s="3" t="s">
        <v>28</v>
      </c>
      <c r="C137" s="3" t="s">
        <v>17</v>
      </c>
      <c r="D137" s="3" t="s">
        <v>70</v>
      </c>
      <c r="E137" s="16" t="s">
        <v>319</v>
      </c>
      <c r="F137" s="3" t="s">
        <v>70</v>
      </c>
      <c r="G137" s="4" t="s">
        <v>20</v>
      </c>
      <c r="H137" s="4">
        <v>6</v>
      </c>
      <c r="I137" s="4"/>
      <c r="J137" s="4" t="s">
        <v>39</v>
      </c>
      <c r="K137" s="4" t="s">
        <v>71</v>
      </c>
      <c r="L137" s="4" t="s">
        <v>23</v>
      </c>
      <c r="M137" s="4" t="s">
        <v>24</v>
      </c>
      <c r="N137" s="4" t="s">
        <v>33</v>
      </c>
      <c r="O137" s="4" t="s">
        <v>26</v>
      </c>
    </row>
    <row r="138" spans="1:15" ht="20.399999999999999" customHeight="1" x14ac:dyDescent="0.35">
      <c r="A138" s="6" t="s">
        <v>318</v>
      </c>
      <c r="B138" s="3" t="s">
        <v>28</v>
      </c>
      <c r="C138" s="3" t="s">
        <v>17</v>
      </c>
      <c r="D138" s="3" t="s">
        <v>70</v>
      </c>
      <c r="E138" s="16" t="s">
        <v>319</v>
      </c>
      <c r="F138" s="3" t="s">
        <v>70</v>
      </c>
      <c r="G138" s="4" t="s">
        <v>20</v>
      </c>
      <c r="H138" s="4">
        <v>6</v>
      </c>
      <c r="I138" s="4"/>
      <c r="J138" s="4" t="s">
        <v>39</v>
      </c>
      <c r="K138" s="4" t="s">
        <v>40</v>
      </c>
      <c r="L138" s="4" t="s">
        <v>41</v>
      </c>
      <c r="M138" s="4" t="s">
        <v>24</v>
      </c>
      <c r="N138" s="4" t="s">
        <v>33</v>
      </c>
      <c r="O138" s="4" t="s">
        <v>79</v>
      </c>
    </row>
    <row r="139" spans="1:15" ht="26.4" customHeight="1" x14ac:dyDescent="0.35">
      <c r="A139" s="6" t="s">
        <v>320</v>
      </c>
      <c r="B139" s="3" t="s">
        <v>28</v>
      </c>
      <c r="C139" s="3" t="s">
        <v>17</v>
      </c>
      <c r="D139" s="3" t="s">
        <v>103</v>
      </c>
      <c r="E139" s="16" t="s">
        <v>321</v>
      </c>
      <c r="F139" s="3" t="s">
        <v>103</v>
      </c>
      <c r="G139" s="4" t="s">
        <v>20</v>
      </c>
      <c r="H139" s="4">
        <v>3</v>
      </c>
      <c r="I139" s="4"/>
      <c r="J139" s="4" t="s">
        <v>155</v>
      </c>
      <c r="K139" s="7"/>
      <c r="L139" s="4" t="s">
        <v>23</v>
      </c>
      <c r="M139" s="4" t="s">
        <v>32</v>
      </c>
      <c r="N139" s="4" t="s">
        <v>25</v>
      </c>
      <c r="O139" s="4" t="s">
        <v>26</v>
      </c>
    </row>
    <row r="140" spans="1:15" ht="14.4" customHeight="1" x14ac:dyDescent="0.35">
      <c r="A140" s="6" t="s">
        <v>322</v>
      </c>
      <c r="B140" s="6" t="s">
        <v>35</v>
      </c>
      <c r="C140" s="6"/>
      <c r="D140" s="6"/>
      <c r="E140" s="17" t="s">
        <v>323</v>
      </c>
      <c r="F140" s="6" t="s">
        <v>216</v>
      </c>
      <c r="G140" s="9" t="s">
        <v>38</v>
      </c>
      <c r="H140" s="13">
        <v>6</v>
      </c>
      <c r="I140" s="9"/>
      <c r="J140" s="9" t="s">
        <v>21</v>
      </c>
      <c r="K140" s="9" t="s">
        <v>97</v>
      </c>
      <c r="L140" s="4" t="s">
        <v>23</v>
      </c>
      <c r="M140" s="9" t="s">
        <v>32</v>
      </c>
      <c r="N140" s="9" t="s">
        <v>25</v>
      </c>
      <c r="O140" s="4" t="s">
        <v>132</v>
      </c>
    </row>
    <row r="141" spans="1:15" ht="14.4" customHeight="1" x14ac:dyDescent="0.35">
      <c r="A141" s="6" t="s">
        <v>324</v>
      </c>
      <c r="B141" s="3" t="s">
        <v>16</v>
      </c>
      <c r="C141" s="3" t="s">
        <v>17</v>
      </c>
      <c r="D141" s="3" t="s">
        <v>263</v>
      </c>
      <c r="E141" s="16" t="s">
        <v>325</v>
      </c>
      <c r="F141" s="3" t="s">
        <v>263</v>
      </c>
      <c r="G141" s="4" t="s">
        <v>20</v>
      </c>
      <c r="H141" s="5">
        <v>12</v>
      </c>
      <c r="I141" s="4"/>
      <c r="J141" s="4" t="s">
        <v>108</v>
      </c>
      <c r="K141" s="4"/>
      <c r="L141" s="4" t="s">
        <v>23</v>
      </c>
      <c r="M141" s="4" t="s">
        <v>24</v>
      </c>
      <c r="N141" s="4" t="s">
        <v>33</v>
      </c>
      <c r="O141" s="4" t="s">
        <v>26</v>
      </c>
    </row>
    <row r="142" spans="1:15" ht="20.399999999999999" customHeight="1" x14ac:dyDescent="0.35">
      <c r="A142" s="6" t="s">
        <v>326</v>
      </c>
      <c r="B142" s="3" t="s">
        <v>35</v>
      </c>
      <c r="C142" s="3"/>
      <c r="D142" s="3"/>
      <c r="E142" s="16" t="s">
        <v>327</v>
      </c>
      <c r="F142" s="3" t="s">
        <v>328</v>
      </c>
      <c r="G142" s="4" t="s">
        <v>38</v>
      </c>
      <c r="H142" s="4">
        <v>12</v>
      </c>
      <c r="I142" s="4"/>
      <c r="J142" s="4" t="s">
        <v>155</v>
      </c>
      <c r="K142" s="10"/>
      <c r="L142" s="4" t="s">
        <v>23</v>
      </c>
      <c r="M142" s="4" t="s">
        <v>24</v>
      </c>
      <c r="N142" s="4" t="s">
        <v>25</v>
      </c>
      <c r="O142" s="4" t="s">
        <v>132</v>
      </c>
    </row>
    <row r="143" spans="1:15" ht="14.4" customHeight="1" x14ac:dyDescent="0.35">
      <c r="A143" s="12" t="s">
        <v>329</v>
      </c>
      <c r="B143" s="3" t="s">
        <v>28</v>
      </c>
      <c r="C143" s="3" t="s">
        <v>17</v>
      </c>
      <c r="D143" s="3" t="s">
        <v>174</v>
      </c>
      <c r="E143" s="16" t="s">
        <v>330</v>
      </c>
      <c r="F143" s="3" t="s">
        <v>174</v>
      </c>
      <c r="G143" s="4" t="s">
        <v>75</v>
      </c>
      <c r="H143" s="4">
        <v>6</v>
      </c>
      <c r="I143" s="3" t="s">
        <v>331</v>
      </c>
      <c r="J143" s="4" t="s">
        <v>46</v>
      </c>
      <c r="K143" s="4" t="s">
        <v>40</v>
      </c>
      <c r="L143" s="4" t="s">
        <v>41</v>
      </c>
      <c r="M143" s="4" t="s">
        <v>24</v>
      </c>
      <c r="N143" s="4" t="s">
        <v>33</v>
      </c>
      <c r="O143" s="4" t="s">
        <v>79</v>
      </c>
    </row>
    <row r="144" spans="1:15" ht="14.4" customHeight="1" x14ac:dyDescent="0.35">
      <c r="A144" s="6" t="s">
        <v>332</v>
      </c>
      <c r="B144" s="3" t="s">
        <v>28</v>
      </c>
      <c r="C144" s="3" t="s">
        <v>140</v>
      </c>
      <c r="D144" s="3" t="s">
        <v>263</v>
      </c>
      <c r="E144" s="16" t="s">
        <v>333</v>
      </c>
      <c r="F144" s="3" t="s">
        <v>263</v>
      </c>
      <c r="G144" s="4" t="s">
        <v>75</v>
      </c>
      <c r="H144" s="4">
        <v>6</v>
      </c>
      <c r="I144" s="4"/>
      <c r="J144" s="4" t="s">
        <v>46</v>
      </c>
      <c r="K144" s="4" t="s">
        <v>40</v>
      </c>
      <c r="L144" s="4" t="s">
        <v>41</v>
      </c>
      <c r="M144" s="4" t="s">
        <v>24</v>
      </c>
      <c r="N144" s="4" t="s">
        <v>25</v>
      </c>
      <c r="O144" s="4" t="s">
        <v>42</v>
      </c>
    </row>
    <row r="145" spans="1:15" ht="14.4" customHeight="1" x14ac:dyDescent="0.35">
      <c r="A145" s="6" t="s">
        <v>334</v>
      </c>
      <c r="B145" s="3" t="s">
        <v>35</v>
      </c>
      <c r="C145" s="3"/>
      <c r="D145" s="3"/>
      <c r="E145" s="16" t="s">
        <v>256</v>
      </c>
      <c r="F145" s="3" t="s">
        <v>216</v>
      </c>
      <c r="G145" s="4" t="s">
        <v>38</v>
      </c>
      <c r="H145" s="4">
        <v>12</v>
      </c>
      <c r="I145" s="4"/>
      <c r="J145" s="4" t="s">
        <v>46</v>
      </c>
      <c r="K145" s="4" t="s">
        <v>47</v>
      </c>
      <c r="L145" s="4" t="s">
        <v>48</v>
      </c>
      <c r="M145" s="4" t="s">
        <v>32</v>
      </c>
      <c r="N145" s="4" t="s">
        <v>33</v>
      </c>
      <c r="O145" s="4" t="s">
        <v>76</v>
      </c>
    </row>
    <row r="146" spans="1:15" ht="20" x14ac:dyDescent="0.35">
      <c r="A146" s="12" t="s">
        <v>335</v>
      </c>
      <c r="B146" s="3" t="s">
        <v>85</v>
      </c>
      <c r="C146" s="3" t="s">
        <v>17</v>
      </c>
      <c r="D146" s="3" t="s">
        <v>73</v>
      </c>
      <c r="E146" s="16" t="s">
        <v>336</v>
      </c>
      <c r="F146" s="3" t="s">
        <v>73</v>
      </c>
      <c r="G146" s="4" t="s">
        <v>75</v>
      </c>
      <c r="H146" s="4">
        <v>6</v>
      </c>
      <c r="I146" s="10"/>
      <c r="J146" s="4" t="s">
        <v>46</v>
      </c>
      <c r="K146" s="4" t="s">
        <v>115</v>
      </c>
      <c r="L146" s="4" t="s">
        <v>23</v>
      </c>
      <c r="M146" s="4" t="s">
        <v>49</v>
      </c>
      <c r="N146" s="4" t="s">
        <v>25</v>
      </c>
      <c r="O146" s="4" t="s">
        <v>76</v>
      </c>
    </row>
    <row r="147" spans="1:15" ht="20.399999999999999" customHeight="1" x14ac:dyDescent="0.35">
      <c r="A147" s="6" t="s">
        <v>335</v>
      </c>
      <c r="B147" s="3" t="s">
        <v>85</v>
      </c>
      <c r="C147" s="3" t="s">
        <v>17</v>
      </c>
      <c r="D147" s="3" t="s">
        <v>73</v>
      </c>
      <c r="E147" s="16" t="s">
        <v>337</v>
      </c>
      <c r="F147" s="3" t="s">
        <v>73</v>
      </c>
      <c r="G147" s="4" t="s">
        <v>20</v>
      </c>
      <c r="H147" s="4">
        <v>6</v>
      </c>
      <c r="I147" s="4"/>
      <c r="J147" s="4" t="s">
        <v>21</v>
      </c>
      <c r="K147" s="4" t="s">
        <v>22</v>
      </c>
      <c r="L147" s="4" t="s">
        <v>23</v>
      </c>
      <c r="M147" s="4" t="s">
        <v>24</v>
      </c>
      <c r="N147" s="4" t="s">
        <v>25</v>
      </c>
      <c r="O147" s="4" t="s">
        <v>79</v>
      </c>
    </row>
    <row r="148" spans="1:15" ht="25.75" customHeight="1" x14ac:dyDescent="0.35">
      <c r="A148" s="6" t="s">
        <v>335</v>
      </c>
      <c r="B148" s="3" t="s">
        <v>85</v>
      </c>
      <c r="C148" s="3" t="s">
        <v>17</v>
      </c>
      <c r="D148" s="3" t="s">
        <v>73</v>
      </c>
      <c r="E148" s="16" t="s">
        <v>338</v>
      </c>
      <c r="F148" s="3" t="s">
        <v>73</v>
      </c>
      <c r="G148" s="4" t="s">
        <v>20</v>
      </c>
      <c r="H148" s="4">
        <v>6</v>
      </c>
      <c r="I148" s="4"/>
      <c r="J148" s="4" t="s">
        <v>21</v>
      </c>
      <c r="K148" s="4" t="s">
        <v>22</v>
      </c>
      <c r="L148" s="4" t="s">
        <v>23</v>
      </c>
      <c r="M148" s="4" t="s">
        <v>24</v>
      </c>
      <c r="N148" s="4" t="s">
        <v>25</v>
      </c>
      <c r="O148" s="4" t="s">
        <v>79</v>
      </c>
    </row>
    <row r="149" spans="1:15" ht="14.4" customHeight="1" x14ac:dyDescent="0.35">
      <c r="A149" s="6" t="s">
        <v>339</v>
      </c>
      <c r="B149" s="3" t="s">
        <v>35</v>
      </c>
      <c r="C149" s="3"/>
      <c r="D149" s="3"/>
      <c r="E149" s="16" t="s">
        <v>116</v>
      </c>
      <c r="F149" s="3" t="s">
        <v>37</v>
      </c>
      <c r="G149" s="4" t="s">
        <v>38</v>
      </c>
      <c r="H149" s="5">
        <v>6</v>
      </c>
      <c r="I149" s="4"/>
      <c r="J149" s="4" t="s">
        <v>46</v>
      </c>
      <c r="K149" s="4" t="s">
        <v>47</v>
      </c>
      <c r="L149" s="4" t="s">
        <v>48</v>
      </c>
      <c r="M149" s="4" t="s">
        <v>32</v>
      </c>
      <c r="N149" s="4" t="s">
        <v>33</v>
      </c>
      <c r="O149" s="4" t="s">
        <v>42</v>
      </c>
    </row>
    <row r="150" spans="1:15" ht="14.4" customHeight="1" x14ac:dyDescent="0.35">
      <c r="A150" s="6" t="s">
        <v>340</v>
      </c>
      <c r="B150" s="3" t="s">
        <v>35</v>
      </c>
      <c r="C150" s="3"/>
      <c r="D150" s="3"/>
      <c r="E150" s="16" t="s">
        <v>341</v>
      </c>
      <c r="F150" s="3" t="s">
        <v>137</v>
      </c>
      <c r="G150" s="4" t="s">
        <v>38</v>
      </c>
      <c r="H150" s="5">
        <v>6</v>
      </c>
      <c r="I150" s="4"/>
      <c r="J150" s="4" t="s">
        <v>108</v>
      </c>
      <c r="K150" s="4"/>
      <c r="L150" s="4" t="s">
        <v>23</v>
      </c>
      <c r="M150" s="4" t="s">
        <v>49</v>
      </c>
      <c r="N150" s="4" t="s">
        <v>25</v>
      </c>
      <c r="O150" s="4" t="s">
        <v>42</v>
      </c>
    </row>
    <row r="151" spans="1:15" ht="20.399999999999999" customHeight="1" x14ac:dyDescent="0.35">
      <c r="A151" s="6" t="s">
        <v>342</v>
      </c>
      <c r="B151" s="3" t="s">
        <v>28</v>
      </c>
      <c r="C151" s="3" t="s">
        <v>111</v>
      </c>
      <c r="D151" s="3" t="s">
        <v>343</v>
      </c>
      <c r="E151" s="16" t="s">
        <v>344</v>
      </c>
      <c r="F151" s="3" t="s">
        <v>343</v>
      </c>
      <c r="G151" s="4" t="s">
        <v>75</v>
      </c>
      <c r="H151" s="4">
        <v>6</v>
      </c>
      <c r="I151" s="4"/>
      <c r="J151" s="4" t="s">
        <v>46</v>
      </c>
      <c r="K151" s="4" t="s">
        <v>40</v>
      </c>
      <c r="L151" s="4" t="s">
        <v>41</v>
      </c>
      <c r="M151" s="4" t="s">
        <v>32</v>
      </c>
      <c r="N151" s="4" t="s">
        <v>25</v>
      </c>
      <c r="O151" s="4" t="s">
        <v>42</v>
      </c>
    </row>
    <row r="152" spans="1:15" ht="14.4" customHeight="1" x14ac:dyDescent="0.35">
      <c r="A152" s="6" t="s">
        <v>345</v>
      </c>
      <c r="B152" s="3"/>
      <c r="C152" s="3"/>
      <c r="D152" s="3"/>
      <c r="E152" s="16" t="s">
        <v>346</v>
      </c>
      <c r="F152" s="3" t="s">
        <v>103</v>
      </c>
      <c r="G152" s="4"/>
      <c r="H152" s="4">
        <v>6</v>
      </c>
      <c r="I152" s="4"/>
      <c r="J152" s="4" t="s">
        <v>46</v>
      </c>
      <c r="K152" s="4" t="s">
        <v>40</v>
      </c>
      <c r="L152" s="4" t="s">
        <v>41</v>
      </c>
      <c r="M152" s="4" t="s">
        <v>32</v>
      </c>
      <c r="N152" s="4" t="s">
        <v>33</v>
      </c>
      <c r="O152" s="4" t="s">
        <v>42</v>
      </c>
    </row>
    <row r="153" spans="1:15" ht="14.4" customHeight="1" x14ac:dyDescent="0.35">
      <c r="A153" s="6" t="s">
        <v>347</v>
      </c>
      <c r="B153" s="3" t="s">
        <v>28</v>
      </c>
      <c r="C153" s="3" t="s">
        <v>162</v>
      </c>
      <c r="D153" s="3" t="s">
        <v>100</v>
      </c>
      <c r="E153" s="16" t="s">
        <v>348</v>
      </c>
      <c r="F153" s="3" t="s">
        <v>100</v>
      </c>
      <c r="G153" s="4" t="s">
        <v>20</v>
      </c>
      <c r="H153" s="5">
        <v>6</v>
      </c>
      <c r="I153" s="4"/>
      <c r="J153" s="4" t="s">
        <v>46</v>
      </c>
      <c r="K153" s="4" t="s">
        <v>57</v>
      </c>
      <c r="L153" s="4" t="s">
        <v>23</v>
      </c>
      <c r="M153" s="4" t="s">
        <v>24</v>
      </c>
      <c r="N153" s="4" t="s">
        <v>25</v>
      </c>
      <c r="O153" s="4" t="s">
        <v>164</v>
      </c>
    </row>
    <row r="154" spans="1:15" ht="14.4" customHeight="1" x14ac:dyDescent="0.35">
      <c r="A154" s="6" t="s">
        <v>349</v>
      </c>
      <c r="B154" s="3" t="s">
        <v>28</v>
      </c>
      <c r="C154" s="3" t="s">
        <v>17</v>
      </c>
      <c r="D154" s="3" t="s">
        <v>263</v>
      </c>
      <c r="E154" s="16" t="s">
        <v>350</v>
      </c>
      <c r="F154" s="3" t="s">
        <v>263</v>
      </c>
      <c r="G154" s="4" t="s">
        <v>75</v>
      </c>
      <c r="H154" s="5">
        <v>6</v>
      </c>
      <c r="I154" s="4"/>
      <c r="J154" s="4" t="s">
        <v>46</v>
      </c>
      <c r="K154" s="4" t="s">
        <v>47</v>
      </c>
      <c r="L154" s="4" t="s">
        <v>48</v>
      </c>
      <c r="M154" s="4" t="s">
        <v>32</v>
      </c>
      <c r="N154" s="4" t="s">
        <v>25</v>
      </c>
      <c r="O154" s="4" t="s">
        <v>79</v>
      </c>
    </row>
    <row r="155" spans="1:15" ht="14.4" customHeight="1" x14ac:dyDescent="0.35">
      <c r="A155" s="6" t="s">
        <v>349</v>
      </c>
      <c r="B155" s="3" t="s">
        <v>28</v>
      </c>
      <c r="C155" s="3" t="s">
        <v>17</v>
      </c>
      <c r="D155" s="11" t="s">
        <v>263</v>
      </c>
      <c r="E155" s="16" t="s">
        <v>351</v>
      </c>
      <c r="F155" s="11" t="s">
        <v>263</v>
      </c>
      <c r="G155" s="4" t="s">
        <v>20</v>
      </c>
      <c r="H155" s="4">
        <v>6</v>
      </c>
      <c r="I155" s="4"/>
      <c r="J155" s="4" t="s">
        <v>46</v>
      </c>
      <c r="K155" s="4" t="s">
        <v>57</v>
      </c>
      <c r="L155" s="4" t="s">
        <v>23</v>
      </c>
      <c r="M155" s="4" t="s">
        <v>24</v>
      </c>
      <c r="N155" s="4" t="s">
        <v>25</v>
      </c>
      <c r="O155" s="4" t="s">
        <v>26</v>
      </c>
    </row>
    <row r="156" spans="1:15" ht="14.4" customHeight="1" x14ac:dyDescent="0.35">
      <c r="A156" s="6" t="s">
        <v>352</v>
      </c>
      <c r="B156" s="3" t="s">
        <v>35</v>
      </c>
      <c r="C156" s="3"/>
      <c r="D156" s="3"/>
      <c r="E156" s="16" t="s">
        <v>123</v>
      </c>
      <c r="F156" s="3" t="s">
        <v>124</v>
      </c>
      <c r="G156" s="4" t="s">
        <v>38</v>
      </c>
      <c r="H156" s="5">
        <v>3</v>
      </c>
      <c r="I156" s="4" t="s">
        <v>353</v>
      </c>
      <c r="J156" s="4" t="s">
        <v>46</v>
      </c>
      <c r="K156" s="4" t="s">
        <v>40</v>
      </c>
      <c r="L156" s="4" t="s">
        <v>41</v>
      </c>
      <c r="M156" s="4" t="s">
        <v>49</v>
      </c>
      <c r="N156" s="4" t="s">
        <v>33</v>
      </c>
      <c r="O156" s="4" t="s">
        <v>354</v>
      </c>
    </row>
    <row r="157" spans="1:15" ht="14.4" customHeight="1" x14ac:dyDescent="0.35">
      <c r="A157" s="6" t="s">
        <v>355</v>
      </c>
      <c r="B157" s="3" t="s">
        <v>85</v>
      </c>
      <c r="C157" s="3" t="s">
        <v>17</v>
      </c>
      <c r="D157" s="3" t="s">
        <v>174</v>
      </c>
      <c r="E157" s="16" t="s">
        <v>356</v>
      </c>
      <c r="F157" s="3" t="s">
        <v>174</v>
      </c>
      <c r="G157" s="4" t="s">
        <v>20</v>
      </c>
      <c r="H157" s="5">
        <v>6</v>
      </c>
      <c r="I157" s="4"/>
      <c r="J157" s="4" t="s">
        <v>46</v>
      </c>
      <c r="K157" s="4" t="s">
        <v>57</v>
      </c>
      <c r="L157" s="4" t="s">
        <v>23</v>
      </c>
      <c r="M157" s="4" t="s">
        <v>24</v>
      </c>
      <c r="N157" s="4" t="s">
        <v>33</v>
      </c>
      <c r="O157" s="4" t="s">
        <v>79</v>
      </c>
    </row>
    <row r="158" spans="1:15" ht="14.4" customHeight="1" x14ac:dyDescent="0.35">
      <c r="A158" s="6" t="s">
        <v>355</v>
      </c>
      <c r="B158" s="3" t="s">
        <v>85</v>
      </c>
      <c r="C158" s="3" t="s">
        <v>17</v>
      </c>
      <c r="D158" s="3" t="s">
        <v>174</v>
      </c>
      <c r="E158" s="16" t="s">
        <v>357</v>
      </c>
      <c r="F158" s="3" t="s">
        <v>174</v>
      </c>
      <c r="G158" s="4" t="s">
        <v>20</v>
      </c>
      <c r="H158" s="5">
        <v>6</v>
      </c>
      <c r="I158" s="4"/>
      <c r="J158" s="4" t="s">
        <v>46</v>
      </c>
      <c r="K158" s="4" t="s">
        <v>57</v>
      </c>
      <c r="L158" s="4" t="s">
        <v>23</v>
      </c>
      <c r="M158" s="4" t="s">
        <v>24</v>
      </c>
      <c r="N158" s="4" t="s">
        <v>33</v>
      </c>
      <c r="O158" s="4" t="s">
        <v>79</v>
      </c>
    </row>
    <row r="159" spans="1:15" ht="16.75" customHeight="1" x14ac:dyDescent="0.35">
      <c r="A159" s="6" t="s">
        <v>358</v>
      </c>
      <c r="B159" s="3" t="s">
        <v>35</v>
      </c>
      <c r="C159" s="3"/>
      <c r="D159" s="3"/>
      <c r="E159" s="16" t="s">
        <v>359</v>
      </c>
      <c r="F159" s="3" t="s">
        <v>119</v>
      </c>
      <c r="G159" s="4" t="s">
        <v>38</v>
      </c>
      <c r="H159" s="4">
        <v>3</v>
      </c>
      <c r="I159" s="4"/>
      <c r="J159" s="4" t="s">
        <v>155</v>
      </c>
      <c r="K159" s="7"/>
      <c r="L159" s="4" t="s">
        <v>23</v>
      </c>
      <c r="M159" s="4" t="s">
        <v>32</v>
      </c>
      <c r="N159" s="4" t="s">
        <v>33</v>
      </c>
      <c r="O159" s="4" t="s">
        <v>42</v>
      </c>
    </row>
    <row r="160" spans="1:15" ht="14.4" customHeight="1" x14ac:dyDescent="0.35">
      <c r="A160" s="6" t="s">
        <v>360</v>
      </c>
      <c r="B160" s="3" t="s">
        <v>28</v>
      </c>
      <c r="C160" s="3" t="s">
        <v>17</v>
      </c>
      <c r="D160" s="3" t="s">
        <v>37</v>
      </c>
      <c r="E160" s="16" t="s">
        <v>361</v>
      </c>
      <c r="F160" s="3" t="s">
        <v>37</v>
      </c>
      <c r="G160" s="4" t="s">
        <v>20</v>
      </c>
      <c r="H160" s="5">
        <v>6</v>
      </c>
      <c r="I160" s="4"/>
      <c r="J160" s="4" t="s">
        <v>39</v>
      </c>
      <c r="K160" s="4" t="s">
        <v>71</v>
      </c>
      <c r="L160" s="4" t="s">
        <v>23</v>
      </c>
      <c r="M160" s="4" t="s">
        <v>24</v>
      </c>
      <c r="N160" s="4" t="s">
        <v>25</v>
      </c>
      <c r="O160" s="4" t="s">
        <v>26</v>
      </c>
    </row>
    <row r="161" spans="1:15" ht="14.4" customHeight="1" x14ac:dyDescent="0.35">
      <c r="A161" s="6" t="s">
        <v>362</v>
      </c>
      <c r="B161" s="3" t="s">
        <v>35</v>
      </c>
      <c r="C161" s="3"/>
      <c r="D161" s="3"/>
      <c r="E161" s="16" t="s">
        <v>363</v>
      </c>
      <c r="F161" s="3" t="s">
        <v>214</v>
      </c>
      <c r="G161" s="4" t="s">
        <v>38</v>
      </c>
      <c r="H161" s="4">
        <v>6</v>
      </c>
      <c r="I161" s="4"/>
      <c r="J161" s="4" t="s">
        <v>46</v>
      </c>
      <c r="K161" s="4" t="s">
        <v>57</v>
      </c>
      <c r="L161" s="4" t="s">
        <v>23</v>
      </c>
      <c r="M161" s="4" t="s">
        <v>24</v>
      </c>
      <c r="N161" s="4" t="s">
        <v>33</v>
      </c>
      <c r="O161" s="4" t="s">
        <v>42</v>
      </c>
    </row>
    <row r="162" spans="1:15" ht="14.4" customHeight="1" x14ac:dyDescent="0.35">
      <c r="A162" s="6" t="s">
        <v>362</v>
      </c>
      <c r="B162" s="3" t="s">
        <v>35</v>
      </c>
      <c r="C162" s="3"/>
      <c r="D162" s="3"/>
      <c r="E162" s="16" t="s">
        <v>364</v>
      </c>
      <c r="F162" s="3" t="s">
        <v>214</v>
      </c>
      <c r="G162" s="4" t="s">
        <v>38</v>
      </c>
      <c r="H162" s="4">
        <v>6</v>
      </c>
      <c r="I162" s="4"/>
      <c r="J162" s="4" t="s">
        <v>46</v>
      </c>
      <c r="K162" s="4" t="s">
        <v>57</v>
      </c>
      <c r="L162" s="4" t="s">
        <v>23</v>
      </c>
      <c r="M162" s="4" t="s">
        <v>24</v>
      </c>
      <c r="N162" s="4" t="s">
        <v>33</v>
      </c>
      <c r="O162" s="4" t="s">
        <v>42</v>
      </c>
    </row>
    <row r="163" spans="1:15" ht="14.4" customHeight="1" x14ac:dyDescent="0.35">
      <c r="A163" s="6" t="s">
        <v>365</v>
      </c>
      <c r="B163" s="6" t="s">
        <v>35</v>
      </c>
      <c r="C163" s="6"/>
      <c r="D163" s="6"/>
      <c r="E163" s="17" t="s">
        <v>366</v>
      </c>
      <c r="F163" s="6" t="s">
        <v>65</v>
      </c>
      <c r="G163" s="9" t="s">
        <v>38</v>
      </c>
      <c r="H163" s="9">
        <v>6</v>
      </c>
      <c r="I163" s="9"/>
      <c r="J163" s="9" t="s">
        <v>46</v>
      </c>
      <c r="K163" s="9" t="s">
        <v>57</v>
      </c>
      <c r="L163" s="4" t="s">
        <v>23</v>
      </c>
      <c r="M163" s="9" t="s">
        <v>24</v>
      </c>
      <c r="N163" s="9" t="s">
        <v>25</v>
      </c>
      <c r="O163" s="4" t="s">
        <v>132</v>
      </c>
    </row>
    <row r="164" spans="1:15" ht="14.4" customHeight="1" x14ac:dyDescent="0.35">
      <c r="A164" s="6" t="s">
        <v>367</v>
      </c>
      <c r="B164" s="3" t="s">
        <v>28</v>
      </c>
      <c r="C164" s="3" t="s">
        <v>17</v>
      </c>
      <c r="D164" s="3" t="s">
        <v>103</v>
      </c>
      <c r="E164" s="16" t="s">
        <v>207</v>
      </c>
      <c r="F164" s="3" t="s">
        <v>103</v>
      </c>
      <c r="G164" s="4" t="s">
        <v>20</v>
      </c>
      <c r="H164" s="5">
        <v>6</v>
      </c>
      <c r="I164" s="4"/>
      <c r="J164" s="4" t="s">
        <v>46</v>
      </c>
      <c r="K164" s="4" t="s">
        <v>47</v>
      </c>
      <c r="L164" s="4" t="s">
        <v>48</v>
      </c>
      <c r="M164" s="4" t="s">
        <v>32</v>
      </c>
      <c r="N164" s="4" t="s">
        <v>33</v>
      </c>
      <c r="O164" s="4" t="s">
        <v>26</v>
      </c>
    </row>
    <row r="165" spans="1:15" ht="14.4" customHeight="1" x14ac:dyDescent="0.35">
      <c r="A165" s="19" t="s">
        <v>368</v>
      </c>
      <c r="B165" s="20" t="s">
        <v>35</v>
      </c>
      <c r="C165" s="20"/>
      <c r="D165" s="20"/>
      <c r="E165" s="21" t="s">
        <v>369</v>
      </c>
      <c r="F165" s="20" t="s">
        <v>137</v>
      </c>
      <c r="G165" s="22" t="s">
        <v>370</v>
      </c>
      <c r="H165" s="23">
        <v>6</v>
      </c>
      <c r="I165" s="22"/>
      <c r="J165" s="22" t="s">
        <v>46</v>
      </c>
      <c r="K165" s="22" t="s">
        <v>90</v>
      </c>
      <c r="L165" s="22" t="s">
        <v>23</v>
      </c>
      <c r="M165" s="22" t="s">
        <v>32</v>
      </c>
      <c r="N165" s="22" t="s">
        <v>33</v>
      </c>
      <c r="O165" s="22" t="s">
        <v>42</v>
      </c>
    </row>
    <row r="166" spans="1:15" ht="13.75" customHeight="1" x14ac:dyDescent="0.35">
      <c r="A166" s="6" t="s">
        <v>371</v>
      </c>
      <c r="B166" s="3" t="s">
        <v>16</v>
      </c>
      <c r="C166" s="3" t="s">
        <v>17</v>
      </c>
      <c r="D166" s="3" t="s">
        <v>211</v>
      </c>
      <c r="E166" s="16" t="s">
        <v>372</v>
      </c>
      <c r="F166" s="3" t="s">
        <v>211</v>
      </c>
      <c r="G166" s="4" t="s">
        <v>20</v>
      </c>
      <c r="H166" s="4">
        <v>6</v>
      </c>
      <c r="I166" s="4"/>
      <c r="J166" s="4" t="s">
        <v>21</v>
      </c>
      <c r="K166" s="4" t="s">
        <v>22</v>
      </c>
      <c r="L166" s="4" t="s">
        <v>23</v>
      </c>
      <c r="M166" s="4" t="s">
        <v>24</v>
      </c>
      <c r="N166" s="4" t="s">
        <v>33</v>
      </c>
      <c r="O166" s="4" t="s">
        <v>26</v>
      </c>
    </row>
    <row r="167" spans="1:15" ht="24.65" customHeight="1" x14ac:dyDescent="0.35">
      <c r="A167" s="6" t="s">
        <v>371</v>
      </c>
      <c r="B167" s="3" t="s">
        <v>16</v>
      </c>
      <c r="C167" s="3" t="s">
        <v>17</v>
      </c>
      <c r="D167" s="3" t="s">
        <v>211</v>
      </c>
      <c r="E167" s="16" t="s">
        <v>373</v>
      </c>
      <c r="F167" s="3" t="s">
        <v>211</v>
      </c>
      <c r="G167" s="4" t="s">
        <v>20</v>
      </c>
      <c r="H167" s="5">
        <v>9</v>
      </c>
      <c r="I167" s="4"/>
      <c r="J167" s="4" t="s">
        <v>155</v>
      </c>
      <c r="K167" s="7"/>
      <c r="L167" s="4" t="s">
        <v>23</v>
      </c>
      <c r="M167" s="4" t="s">
        <v>32</v>
      </c>
      <c r="N167" s="4" t="s">
        <v>25</v>
      </c>
      <c r="O167" s="4" t="s">
        <v>26</v>
      </c>
    </row>
    <row r="168" spans="1:15" ht="20.399999999999999" customHeight="1" x14ac:dyDescent="0.35">
      <c r="A168" s="6" t="s">
        <v>374</v>
      </c>
      <c r="B168" s="3" t="s">
        <v>28</v>
      </c>
      <c r="C168" s="3" t="s">
        <v>17</v>
      </c>
      <c r="D168" s="3" t="s">
        <v>86</v>
      </c>
      <c r="E168" s="16" t="s">
        <v>375</v>
      </c>
      <c r="F168" s="3" t="s">
        <v>86</v>
      </c>
      <c r="G168" s="4" t="s">
        <v>20</v>
      </c>
      <c r="H168" s="5">
        <v>6</v>
      </c>
      <c r="I168" s="4"/>
      <c r="J168" s="4" t="s">
        <v>21</v>
      </c>
      <c r="K168" s="4" t="s">
        <v>376</v>
      </c>
      <c r="L168" s="4" t="s">
        <v>23</v>
      </c>
      <c r="M168" s="4" t="s">
        <v>32</v>
      </c>
      <c r="N168" s="4" t="s">
        <v>25</v>
      </c>
      <c r="O168" s="4" t="s">
        <v>76</v>
      </c>
    </row>
    <row r="169" spans="1:15" ht="14.4" customHeight="1" x14ac:dyDescent="0.35">
      <c r="A169" s="12" t="s">
        <v>377</v>
      </c>
      <c r="B169" s="3" t="s">
        <v>16</v>
      </c>
      <c r="C169" s="3" t="s">
        <v>17</v>
      </c>
      <c r="D169" s="3" t="s">
        <v>211</v>
      </c>
      <c r="E169" s="16" t="s">
        <v>378</v>
      </c>
      <c r="F169" s="3" t="s">
        <v>211</v>
      </c>
      <c r="G169" s="4" t="s">
        <v>75</v>
      </c>
      <c r="H169" s="5">
        <v>6</v>
      </c>
      <c r="I169" s="4"/>
      <c r="J169" s="4" t="s">
        <v>21</v>
      </c>
      <c r="K169" s="4" t="s">
        <v>260</v>
      </c>
      <c r="L169" s="4" t="s">
        <v>23</v>
      </c>
      <c r="M169" s="4" t="s">
        <v>32</v>
      </c>
      <c r="N169" s="4" t="s">
        <v>33</v>
      </c>
      <c r="O169" s="4" t="s">
        <v>58</v>
      </c>
    </row>
    <row r="170" spans="1:15" x14ac:dyDescent="0.35">
      <c r="A170" s="12" t="s">
        <v>377</v>
      </c>
      <c r="B170" s="3" t="s">
        <v>16</v>
      </c>
      <c r="C170" s="3" t="s">
        <v>17</v>
      </c>
      <c r="D170" s="3" t="s">
        <v>211</v>
      </c>
      <c r="E170" s="16" t="s">
        <v>210</v>
      </c>
      <c r="F170" s="3" t="s">
        <v>211</v>
      </c>
      <c r="G170" s="4" t="s">
        <v>20</v>
      </c>
      <c r="H170" s="4">
        <v>12</v>
      </c>
      <c r="I170" s="10"/>
      <c r="J170" s="4" t="s">
        <v>46</v>
      </c>
      <c r="K170" s="4" t="s">
        <v>115</v>
      </c>
      <c r="L170" s="4" t="s">
        <v>23</v>
      </c>
      <c r="M170" s="4" t="s">
        <v>49</v>
      </c>
      <c r="N170" s="4" t="s">
        <v>25</v>
      </c>
      <c r="O170" s="4" t="s">
        <v>26</v>
      </c>
    </row>
    <row r="171" spans="1:15" ht="14.4" customHeight="1" x14ac:dyDescent="0.35">
      <c r="A171" s="6" t="s">
        <v>379</v>
      </c>
      <c r="B171" s="3" t="s">
        <v>28</v>
      </c>
      <c r="C171" s="3" t="s">
        <v>17</v>
      </c>
      <c r="D171" s="3" t="s">
        <v>103</v>
      </c>
      <c r="E171" s="16" t="s">
        <v>380</v>
      </c>
      <c r="F171" s="3" t="s">
        <v>103</v>
      </c>
      <c r="G171" s="4" t="s">
        <v>20</v>
      </c>
      <c r="H171" s="5">
        <v>6</v>
      </c>
      <c r="I171" s="8"/>
      <c r="J171" s="4" t="s">
        <v>39</v>
      </c>
      <c r="K171" s="4" t="s">
        <v>71</v>
      </c>
      <c r="L171" s="4" t="s">
        <v>23</v>
      </c>
      <c r="M171" s="4" t="s">
        <v>32</v>
      </c>
      <c r="N171" s="4" t="s">
        <v>25</v>
      </c>
      <c r="O171" s="4" t="s">
        <v>58</v>
      </c>
    </row>
    <row r="172" spans="1:15" ht="14.4" customHeight="1" x14ac:dyDescent="0.35">
      <c r="A172" s="6" t="s">
        <v>381</v>
      </c>
      <c r="B172" s="3" t="s">
        <v>28</v>
      </c>
      <c r="C172" s="3" t="s">
        <v>17</v>
      </c>
      <c r="D172" s="3" t="s">
        <v>263</v>
      </c>
      <c r="E172" s="16" t="s">
        <v>333</v>
      </c>
      <c r="F172" s="3" t="s">
        <v>263</v>
      </c>
      <c r="G172" s="4" t="s">
        <v>75</v>
      </c>
      <c r="H172" s="4">
        <v>6</v>
      </c>
      <c r="I172" s="4"/>
      <c r="J172" s="4" t="s">
        <v>46</v>
      </c>
      <c r="K172" s="4" t="s">
        <v>90</v>
      </c>
      <c r="L172" s="4" t="s">
        <v>23</v>
      </c>
      <c r="M172" s="4" t="s">
        <v>32</v>
      </c>
      <c r="N172" s="4" t="s">
        <v>25</v>
      </c>
      <c r="O172" s="4" t="s">
        <v>79</v>
      </c>
    </row>
    <row r="173" spans="1:15" ht="14.4" customHeight="1" x14ac:dyDescent="0.35">
      <c r="A173" s="6" t="s">
        <v>381</v>
      </c>
      <c r="B173" s="3" t="s">
        <v>28</v>
      </c>
      <c r="C173" s="3" t="s">
        <v>17</v>
      </c>
      <c r="D173" s="3" t="s">
        <v>263</v>
      </c>
      <c r="E173" s="16" t="s">
        <v>382</v>
      </c>
      <c r="F173" s="3" t="s">
        <v>263</v>
      </c>
      <c r="G173" s="4" t="s">
        <v>20</v>
      </c>
      <c r="H173" s="5">
        <v>6</v>
      </c>
      <c r="I173" s="4"/>
      <c r="J173" s="4" t="s">
        <v>108</v>
      </c>
      <c r="K173" s="4"/>
      <c r="L173" s="4" t="s">
        <v>23</v>
      </c>
      <c r="M173" s="4" t="s">
        <v>24</v>
      </c>
      <c r="N173" s="4" t="s">
        <v>25</v>
      </c>
      <c r="O173" s="4" t="s">
        <v>26</v>
      </c>
    </row>
    <row r="174" spans="1:15" ht="14.4" customHeight="1" x14ac:dyDescent="0.3">
      <c r="A174" s="6" t="s">
        <v>383</v>
      </c>
      <c r="B174" s="3" t="s">
        <v>28</v>
      </c>
      <c r="C174" s="3" t="s">
        <v>118</v>
      </c>
      <c r="D174" s="3" t="s">
        <v>119</v>
      </c>
      <c r="E174" s="16" t="s">
        <v>120</v>
      </c>
      <c r="F174" s="3" t="s">
        <v>119</v>
      </c>
      <c r="G174" s="4" t="s">
        <v>75</v>
      </c>
      <c r="H174" s="4">
        <v>6</v>
      </c>
      <c r="I174" s="4"/>
      <c r="J174" s="4" t="s">
        <v>46</v>
      </c>
      <c r="K174" s="4" t="s">
        <v>47</v>
      </c>
      <c r="L174" s="4" t="s">
        <v>48</v>
      </c>
      <c r="M174" s="4" t="s">
        <v>32</v>
      </c>
      <c r="N174" s="4" t="s">
        <v>384</v>
      </c>
      <c r="O174" s="4" t="s">
        <v>76</v>
      </c>
    </row>
    <row r="175" spans="1:15" ht="14.4" customHeight="1" x14ac:dyDescent="0.35">
      <c r="A175" s="6" t="s">
        <v>385</v>
      </c>
      <c r="B175" s="3" t="s">
        <v>28</v>
      </c>
      <c r="C175" s="3" t="s">
        <v>111</v>
      </c>
      <c r="D175" s="3" t="s">
        <v>214</v>
      </c>
      <c r="E175" s="16" t="s">
        <v>386</v>
      </c>
      <c r="F175" s="3" t="s">
        <v>214</v>
      </c>
      <c r="G175" s="4" t="s">
        <v>20</v>
      </c>
      <c r="H175" s="4">
        <v>6</v>
      </c>
      <c r="I175" s="4" t="s">
        <v>387</v>
      </c>
      <c r="J175" s="4" t="s">
        <v>46</v>
      </c>
      <c r="K175" s="4" t="s">
        <v>40</v>
      </c>
      <c r="L175" s="4" t="s">
        <v>41</v>
      </c>
      <c r="M175" s="4" t="s">
        <v>24</v>
      </c>
      <c r="N175" s="4" t="s">
        <v>33</v>
      </c>
      <c r="O175" s="4" t="s">
        <v>67</v>
      </c>
    </row>
    <row r="176" spans="1:15" ht="14.4" customHeight="1" x14ac:dyDescent="0.35">
      <c r="A176" s="6" t="s">
        <v>388</v>
      </c>
      <c r="B176" s="3" t="s">
        <v>28</v>
      </c>
      <c r="C176" s="3" t="s">
        <v>17</v>
      </c>
      <c r="D176" s="3" t="s">
        <v>18</v>
      </c>
      <c r="E176" s="16" t="s">
        <v>389</v>
      </c>
      <c r="F176" s="3" t="s">
        <v>18</v>
      </c>
      <c r="G176" s="4" t="s">
        <v>20</v>
      </c>
      <c r="H176" s="5">
        <v>6</v>
      </c>
      <c r="I176" s="4"/>
      <c r="J176" s="4" t="s">
        <v>108</v>
      </c>
      <c r="K176" s="4"/>
      <c r="L176" s="4" t="s">
        <v>23</v>
      </c>
      <c r="M176" s="4" t="s">
        <v>32</v>
      </c>
      <c r="N176" s="4" t="s">
        <v>33</v>
      </c>
      <c r="O176" s="4" t="s">
        <v>26</v>
      </c>
    </row>
    <row r="177" spans="1:15" ht="20.399999999999999" customHeight="1" x14ac:dyDescent="0.35">
      <c r="A177" s="6" t="s">
        <v>390</v>
      </c>
      <c r="B177" s="3" t="s">
        <v>35</v>
      </c>
      <c r="C177" s="3"/>
      <c r="D177" s="3"/>
      <c r="E177" s="16" t="s">
        <v>391</v>
      </c>
      <c r="F177" s="3" t="s">
        <v>45</v>
      </c>
      <c r="G177" s="4" t="s">
        <v>38</v>
      </c>
      <c r="H177" s="5">
        <v>6</v>
      </c>
      <c r="I177" s="4"/>
      <c r="J177" s="4" t="s">
        <v>39</v>
      </c>
      <c r="K177" s="4" t="s">
        <v>40</v>
      </c>
      <c r="L177" s="4" t="s">
        <v>41</v>
      </c>
      <c r="M177" s="4" t="s">
        <v>32</v>
      </c>
      <c r="N177" s="4" t="s">
        <v>25</v>
      </c>
      <c r="O177" s="4" t="s">
        <v>144</v>
      </c>
    </row>
    <row r="180" spans="1:15" x14ac:dyDescent="0.35">
      <c r="H180">
        <f>SUM(H6:H177)</f>
        <v>1209</v>
      </c>
    </row>
  </sheetData>
  <autoFilter ref="A2:O17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13" zoomScale="70" zoomScaleNormal="70" workbookViewId="0">
      <selection activeCell="F5" sqref="F5"/>
    </sheetView>
  </sheetViews>
  <sheetFormatPr defaultRowHeight="14.5" x14ac:dyDescent="0.35"/>
  <cols>
    <col min="1" max="1" width="19.81640625" customWidth="1"/>
    <col min="2" max="2" width="13.6328125" customWidth="1"/>
    <col min="5" max="5" width="11.453125" customWidth="1"/>
    <col min="7" max="7" width="11.453125" customWidth="1"/>
    <col min="8" max="8" width="10" customWidth="1"/>
    <col min="9" max="9" width="12.1796875" customWidth="1"/>
  </cols>
  <sheetData>
    <row r="1" spans="1:15" ht="14.4" x14ac:dyDescent="0.3">
      <c r="A1" s="149" t="s">
        <v>399</v>
      </c>
      <c r="B1" s="149">
        <f>SUM(H13:H26)</f>
        <v>93</v>
      </c>
    </row>
    <row r="3" spans="1:15" ht="14.4" x14ac:dyDescent="0.3">
      <c r="C3" s="27" t="s">
        <v>85</v>
      </c>
      <c r="D3" s="28" t="s">
        <v>16</v>
      </c>
      <c r="E3" s="29" t="s">
        <v>28</v>
      </c>
      <c r="H3" s="40" t="s">
        <v>17</v>
      </c>
      <c r="I3" s="39" t="s">
        <v>140</v>
      </c>
      <c r="J3" s="40" t="s">
        <v>162</v>
      </c>
    </row>
    <row r="4" spans="1:15" x14ac:dyDescent="0.35">
      <c r="A4" s="155" t="s">
        <v>394</v>
      </c>
      <c r="B4" s="33">
        <f>H13+H14+H16+H18+H19+H20+H21+H22+H23+H26</f>
        <v>66</v>
      </c>
      <c r="C4" s="32">
        <f>H22</f>
        <v>12</v>
      </c>
      <c r="D4" s="30">
        <f>H13+H18+H1+H149+H20+H26</f>
        <v>27</v>
      </c>
      <c r="E4" s="31">
        <f>H16+H21+H23</f>
        <v>15</v>
      </c>
      <c r="F4" s="47" t="s">
        <v>396</v>
      </c>
      <c r="H4" s="41">
        <f>H13+H14+H16+H18+H19+H22+H23+H26</f>
        <v>54</v>
      </c>
      <c r="I4" s="38">
        <f>H21</f>
        <v>6</v>
      </c>
      <c r="J4" s="42">
        <f>H20</f>
        <v>6</v>
      </c>
    </row>
    <row r="5" spans="1:15" x14ac:dyDescent="0.35">
      <c r="A5" s="156"/>
      <c r="B5" s="44">
        <f>B4/$B$1</f>
        <v>0.70967741935483875</v>
      </c>
      <c r="C5" s="45">
        <f>C4/$B$4</f>
        <v>0.18181818181818182</v>
      </c>
      <c r="D5" s="46">
        <f>D4/$B$4</f>
        <v>0.40909090909090912</v>
      </c>
      <c r="E5" s="35">
        <f>E4/$B$4</f>
        <v>0.22727272727272727</v>
      </c>
      <c r="F5" s="48"/>
      <c r="H5" s="36">
        <f>H4/$B$4</f>
        <v>0.81818181818181823</v>
      </c>
      <c r="I5" s="36">
        <f>I4/$B$4</f>
        <v>9.0909090909090912E-2</v>
      </c>
      <c r="J5" s="36">
        <f>J4/$B$4</f>
        <v>9.0909090909090912E-2</v>
      </c>
    </row>
    <row r="7" spans="1:15" ht="14.4" x14ac:dyDescent="0.3">
      <c r="H7" s="7" t="s">
        <v>17</v>
      </c>
      <c r="I7" s="7" t="s">
        <v>398</v>
      </c>
    </row>
    <row r="8" spans="1:15" x14ac:dyDescent="0.35">
      <c r="A8" s="157" t="s">
        <v>397</v>
      </c>
      <c r="B8" s="42">
        <f>H15+H17+H24+H25</f>
        <v>27</v>
      </c>
      <c r="C8" s="48" t="s">
        <v>396</v>
      </c>
      <c r="D8" s="26"/>
      <c r="E8" s="26"/>
      <c r="H8" s="42">
        <f>H17</f>
        <v>6</v>
      </c>
      <c r="I8" s="42">
        <f>H15+H24+H25</f>
        <v>21</v>
      </c>
    </row>
    <row r="9" spans="1:15" x14ac:dyDescent="0.35">
      <c r="A9" s="158"/>
      <c r="B9" s="34">
        <f>B8/B1</f>
        <v>0.29032258064516131</v>
      </c>
      <c r="C9" s="48"/>
      <c r="D9" s="26"/>
      <c r="E9" s="26"/>
      <c r="H9" s="36">
        <f>H8/$B$8</f>
        <v>0.22222222222222221</v>
      </c>
      <c r="I9" s="37">
        <f>I8/$B$8</f>
        <v>0.77777777777777779</v>
      </c>
    </row>
    <row r="12" spans="1:15" ht="26.4" customHeight="1" x14ac:dyDescent="0.3">
      <c r="A12" s="18" t="s">
        <v>0</v>
      </c>
      <c r="B12" s="1" t="s">
        <v>1</v>
      </c>
      <c r="C12" s="1" t="s">
        <v>2</v>
      </c>
      <c r="D12" s="1" t="s">
        <v>3</v>
      </c>
      <c r="E12" s="15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2" t="s">
        <v>14</v>
      </c>
    </row>
    <row r="13" spans="1:15" ht="27" customHeight="1" x14ac:dyDescent="0.35">
      <c r="A13" s="6" t="s">
        <v>151</v>
      </c>
      <c r="B13" s="3" t="s">
        <v>16</v>
      </c>
      <c r="C13" s="3" t="s">
        <v>17</v>
      </c>
      <c r="D13" s="3" t="s">
        <v>152</v>
      </c>
      <c r="E13" s="16" t="s">
        <v>154</v>
      </c>
      <c r="F13" s="3" t="s">
        <v>152</v>
      </c>
      <c r="G13" s="4" t="s">
        <v>20</v>
      </c>
      <c r="H13" s="5">
        <v>6</v>
      </c>
      <c r="I13" s="4"/>
      <c r="J13" s="4" t="s">
        <v>155</v>
      </c>
      <c r="K13" s="7"/>
      <c r="L13" s="4" t="s">
        <v>23</v>
      </c>
      <c r="M13" s="4" t="s">
        <v>24</v>
      </c>
      <c r="N13" s="4" t="s">
        <v>25</v>
      </c>
      <c r="O13" s="4" t="s">
        <v>26</v>
      </c>
    </row>
    <row r="14" spans="1:15" ht="20" x14ac:dyDescent="0.35">
      <c r="A14" s="6" t="s">
        <v>151</v>
      </c>
      <c r="B14" s="3" t="s">
        <v>16</v>
      </c>
      <c r="C14" s="3" t="s">
        <v>17</v>
      </c>
      <c r="D14" s="3" t="s">
        <v>152</v>
      </c>
      <c r="E14" s="16" t="s">
        <v>154</v>
      </c>
      <c r="F14" s="3" t="s">
        <v>152</v>
      </c>
      <c r="G14" s="4" t="s">
        <v>20</v>
      </c>
      <c r="H14" s="5">
        <v>6</v>
      </c>
      <c r="I14" s="4" t="s">
        <v>156</v>
      </c>
      <c r="J14" s="4" t="s">
        <v>155</v>
      </c>
      <c r="K14" s="7"/>
      <c r="L14" s="4" t="s">
        <v>23</v>
      </c>
      <c r="M14" s="4" t="s">
        <v>32</v>
      </c>
      <c r="N14" s="4" t="s">
        <v>25</v>
      </c>
      <c r="O14" s="4" t="s">
        <v>26</v>
      </c>
    </row>
    <row r="15" spans="1:15" ht="15" customHeight="1" x14ac:dyDescent="0.35">
      <c r="A15" s="6" t="s">
        <v>166</v>
      </c>
      <c r="B15" s="3" t="s">
        <v>35</v>
      </c>
      <c r="C15" s="3"/>
      <c r="D15" s="3"/>
      <c r="E15" s="16" t="s">
        <v>167</v>
      </c>
      <c r="F15" s="3" t="s">
        <v>137</v>
      </c>
      <c r="G15" s="4" t="s">
        <v>38</v>
      </c>
      <c r="H15" s="5">
        <v>6</v>
      </c>
      <c r="I15" s="4"/>
      <c r="J15" s="4" t="s">
        <v>155</v>
      </c>
      <c r="K15" s="10"/>
      <c r="L15" s="4" t="s">
        <v>23</v>
      </c>
      <c r="M15" s="4" t="s">
        <v>32</v>
      </c>
      <c r="N15" s="4" t="s">
        <v>33</v>
      </c>
      <c r="O15" s="4" t="s">
        <v>42</v>
      </c>
    </row>
    <row r="16" spans="1:15" ht="25.25" customHeight="1" x14ac:dyDescent="0.35">
      <c r="A16" s="6" t="s">
        <v>179</v>
      </c>
      <c r="B16" s="3" t="s">
        <v>28</v>
      </c>
      <c r="C16" s="3" t="s">
        <v>17</v>
      </c>
      <c r="D16" s="3" t="s">
        <v>180</v>
      </c>
      <c r="E16" s="16" t="s">
        <v>181</v>
      </c>
      <c r="F16" s="3" t="s">
        <v>180</v>
      </c>
      <c r="G16" s="4" t="s">
        <v>20</v>
      </c>
      <c r="H16" s="5">
        <v>6</v>
      </c>
      <c r="I16" s="4"/>
      <c r="J16" s="4" t="s">
        <v>155</v>
      </c>
      <c r="K16" s="7"/>
      <c r="L16" s="4" t="s">
        <v>23</v>
      </c>
      <c r="M16" s="4" t="s">
        <v>24</v>
      </c>
      <c r="N16" s="4" t="s">
        <v>25</v>
      </c>
      <c r="O16" s="4" t="s">
        <v>79</v>
      </c>
    </row>
    <row r="17" spans="1:15" ht="28.75" customHeight="1" x14ac:dyDescent="0.35">
      <c r="A17" s="6" t="s">
        <v>179</v>
      </c>
      <c r="B17" s="3" t="s">
        <v>28</v>
      </c>
      <c r="C17" s="3" t="s">
        <v>17</v>
      </c>
      <c r="D17" s="3" t="s">
        <v>180</v>
      </c>
      <c r="E17" s="16" t="s">
        <v>182</v>
      </c>
      <c r="F17" s="3" t="s">
        <v>180</v>
      </c>
      <c r="G17" s="4" t="s">
        <v>75</v>
      </c>
      <c r="H17" s="5">
        <v>6</v>
      </c>
      <c r="I17" s="4"/>
      <c r="J17" s="4" t="s">
        <v>155</v>
      </c>
      <c r="K17" s="7"/>
      <c r="L17" s="4" t="s">
        <v>23</v>
      </c>
      <c r="M17" s="4" t="s">
        <v>24</v>
      </c>
      <c r="N17" s="4" t="s">
        <v>25</v>
      </c>
      <c r="O17" s="4" t="s">
        <v>79</v>
      </c>
    </row>
    <row r="18" spans="1:15" ht="18" customHeight="1" x14ac:dyDescent="0.35">
      <c r="A18" s="6" t="s">
        <v>194</v>
      </c>
      <c r="B18" s="3" t="s">
        <v>16</v>
      </c>
      <c r="C18" s="3" t="s">
        <v>17</v>
      </c>
      <c r="D18" s="3" t="s">
        <v>137</v>
      </c>
      <c r="E18" s="16" t="s">
        <v>195</v>
      </c>
      <c r="F18" s="3" t="s">
        <v>137</v>
      </c>
      <c r="G18" s="4" t="s">
        <v>20</v>
      </c>
      <c r="H18" s="5">
        <v>6</v>
      </c>
      <c r="I18" s="4"/>
      <c r="J18" s="4" t="s">
        <v>155</v>
      </c>
      <c r="K18" s="7"/>
      <c r="L18" s="4" t="s">
        <v>23</v>
      </c>
      <c r="M18" s="4" t="s">
        <v>24</v>
      </c>
      <c r="N18" s="4" t="s">
        <v>33</v>
      </c>
      <c r="O18" s="4" t="s">
        <v>26</v>
      </c>
    </row>
    <row r="19" spans="1:15" ht="27" customHeight="1" x14ac:dyDescent="0.35">
      <c r="A19" s="6" t="s">
        <v>194</v>
      </c>
      <c r="B19" s="3" t="s">
        <v>16</v>
      </c>
      <c r="C19" s="3" t="s">
        <v>17</v>
      </c>
      <c r="D19" s="3" t="s">
        <v>137</v>
      </c>
      <c r="E19" s="16" t="s">
        <v>196</v>
      </c>
      <c r="F19" s="3" t="s">
        <v>137</v>
      </c>
      <c r="G19" s="4" t="s">
        <v>20</v>
      </c>
      <c r="H19" s="5">
        <v>6</v>
      </c>
      <c r="I19" s="4"/>
      <c r="J19" s="4" t="s">
        <v>155</v>
      </c>
      <c r="K19" s="7"/>
      <c r="L19" s="4" t="s">
        <v>23</v>
      </c>
      <c r="M19" s="4" t="s">
        <v>24</v>
      </c>
      <c r="N19" s="4" t="s">
        <v>33</v>
      </c>
      <c r="O19" s="4" t="s">
        <v>26</v>
      </c>
    </row>
    <row r="20" spans="1:15" ht="25.75" customHeight="1" x14ac:dyDescent="0.35">
      <c r="A20" s="6" t="s">
        <v>197</v>
      </c>
      <c r="B20" s="3" t="s">
        <v>16</v>
      </c>
      <c r="C20" s="3" t="s">
        <v>162</v>
      </c>
      <c r="D20" s="3" t="s">
        <v>198</v>
      </c>
      <c r="E20" s="16" t="s">
        <v>200</v>
      </c>
      <c r="F20" s="3" t="s">
        <v>198</v>
      </c>
      <c r="G20" s="4" t="s">
        <v>20</v>
      </c>
      <c r="H20" s="4">
        <v>6</v>
      </c>
      <c r="I20" s="4"/>
      <c r="J20" s="4" t="s">
        <v>155</v>
      </c>
      <c r="K20" s="7"/>
      <c r="L20" s="4" t="s">
        <v>23</v>
      </c>
      <c r="M20" s="4" t="s">
        <v>32</v>
      </c>
      <c r="N20" s="4" t="s">
        <v>33</v>
      </c>
      <c r="O20" s="4" t="s">
        <v>26</v>
      </c>
    </row>
    <row r="21" spans="1:15" ht="19.75" customHeight="1" x14ac:dyDescent="0.35">
      <c r="A21" s="6" t="s">
        <v>241</v>
      </c>
      <c r="B21" s="3" t="s">
        <v>28</v>
      </c>
      <c r="C21" s="3" t="s">
        <v>140</v>
      </c>
      <c r="D21" s="3" t="s">
        <v>216</v>
      </c>
      <c r="E21" s="16" t="s">
        <v>242</v>
      </c>
      <c r="F21" s="3" t="s">
        <v>216</v>
      </c>
      <c r="G21" s="4" t="s">
        <v>20</v>
      </c>
      <c r="H21" s="5">
        <v>6</v>
      </c>
      <c r="I21" s="4"/>
      <c r="J21" s="4" t="s">
        <v>155</v>
      </c>
      <c r="K21" s="7"/>
      <c r="L21" s="4" t="s">
        <v>23</v>
      </c>
      <c r="M21" s="4" t="s">
        <v>24</v>
      </c>
      <c r="N21" s="4" t="s">
        <v>33</v>
      </c>
      <c r="O21" s="4" t="s">
        <v>218</v>
      </c>
    </row>
    <row r="22" spans="1:15" ht="30" x14ac:dyDescent="0.35">
      <c r="A22" s="6" t="s">
        <v>273</v>
      </c>
      <c r="B22" s="3" t="s">
        <v>85</v>
      </c>
      <c r="C22" s="3" t="s">
        <v>17</v>
      </c>
      <c r="D22" s="3" t="s">
        <v>274</v>
      </c>
      <c r="E22" s="16" t="s">
        <v>275</v>
      </c>
      <c r="F22" s="3" t="s">
        <v>274</v>
      </c>
      <c r="G22" s="4" t="s">
        <v>20</v>
      </c>
      <c r="H22" s="4">
        <v>12</v>
      </c>
      <c r="I22" s="4"/>
      <c r="J22" s="4" t="s">
        <v>155</v>
      </c>
      <c r="K22" s="7"/>
      <c r="L22" s="4" t="s">
        <v>23</v>
      </c>
      <c r="M22" s="4" t="s">
        <v>24</v>
      </c>
      <c r="N22" s="4" t="s">
        <v>33</v>
      </c>
      <c r="O22" s="4" t="s">
        <v>26</v>
      </c>
    </row>
    <row r="23" spans="1:15" ht="27.65" customHeight="1" x14ac:dyDescent="0.35">
      <c r="A23" s="6" t="s">
        <v>320</v>
      </c>
      <c r="B23" s="3" t="s">
        <v>28</v>
      </c>
      <c r="C23" s="3" t="s">
        <v>17</v>
      </c>
      <c r="D23" s="3" t="s">
        <v>103</v>
      </c>
      <c r="E23" s="16" t="s">
        <v>321</v>
      </c>
      <c r="F23" s="3" t="s">
        <v>103</v>
      </c>
      <c r="G23" s="4" t="s">
        <v>20</v>
      </c>
      <c r="H23" s="4">
        <v>3</v>
      </c>
      <c r="I23" s="4"/>
      <c r="J23" s="4" t="s">
        <v>155</v>
      </c>
      <c r="K23" s="7"/>
      <c r="L23" s="4" t="s">
        <v>23</v>
      </c>
      <c r="M23" s="4" t="s">
        <v>32</v>
      </c>
      <c r="N23" s="4" t="s">
        <v>25</v>
      </c>
      <c r="O23" s="4" t="s">
        <v>26</v>
      </c>
    </row>
    <row r="24" spans="1:15" ht="30" x14ac:dyDescent="0.35">
      <c r="A24" s="6" t="s">
        <v>326</v>
      </c>
      <c r="B24" s="3" t="s">
        <v>35</v>
      </c>
      <c r="C24" s="3"/>
      <c r="D24" s="3"/>
      <c r="E24" s="16" t="s">
        <v>327</v>
      </c>
      <c r="F24" s="3" t="s">
        <v>328</v>
      </c>
      <c r="G24" s="4" t="s">
        <v>38</v>
      </c>
      <c r="H24" s="4">
        <v>12</v>
      </c>
      <c r="I24" s="4"/>
      <c r="J24" s="4" t="s">
        <v>155</v>
      </c>
      <c r="K24" s="10"/>
      <c r="L24" s="4" t="s">
        <v>23</v>
      </c>
      <c r="M24" s="4" t="s">
        <v>24</v>
      </c>
      <c r="N24" s="4" t="s">
        <v>25</v>
      </c>
      <c r="O24" s="4" t="s">
        <v>132</v>
      </c>
    </row>
    <row r="25" spans="1:15" ht="22.75" customHeight="1" x14ac:dyDescent="0.35">
      <c r="A25" s="6" t="s">
        <v>358</v>
      </c>
      <c r="B25" s="3" t="s">
        <v>35</v>
      </c>
      <c r="C25" s="3"/>
      <c r="D25" s="3"/>
      <c r="E25" s="16" t="s">
        <v>359</v>
      </c>
      <c r="F25" s="3" t="s">
        <v>119</v>
      </c>
      <c r="G25" s="4" t="s">
        <v>38</v>
      </c>
      <c r="H25" s="4">
        <v>3</v>
      </c>
      <c r="I25" s="4"/>
      <c r="J25" s="4" t="s">
        <v>155</v>
      </c>
      <c r="K25" s="7"/>
      <c r="L25" s="4" t="s">
        <v>23</v>
      </c>
      <c r="M25" s="4" t="s">
        <v>32</v>
      </c>
      <c r="N25" s="4" t="s">
        <v>33</v>
      </c>
      <c r="O25" s="4" t="s">
        <v>42</v>
      </c>
    </row>
    <row r="26" spans="1:15" ht="21.65" customHeight="1" x14ac:dyDescent="0.35">
      <c r="A26" s="6" t="s">
        <v>371</v>
      </c>
      <c r="B26" s="3" t="s">
        <v>16</v>
      </c>
      <c r="C26" s="3" t="s">
        <v>17</v>
      </c>
      <c r="D26" s="3" t="s">
        <v>211</v>
      </c>
      <c r="E26" s="16" t="s">
        <v>373</v>
      </c>
      <c r="F26" s="3" t="s">
        <v>211</v>
      </c>
      <c r="G26" s="4" t="s">
        <v>20</v>
      </c>
      <c r="H26" s="5">
        <v>9</v>
      </c>
      <c r="I26" s="4"/>
      <c r="J26" s="4" t="s">
        <v>155</v>
      </c>
      <c r="K26" s="7"/>
      <c r="L26" s="4" t="s">
        <v>23</v>
      </c>
      <c r="M26" s="4" t="s">
        <v>32</v>
      </c>
      <c r="N26" s="4" t="s">
        <v>25</v>
      </c>
      <c r="O26" s="4" t="s">
        <v>26</v>
      </c>
    </row>
  </sheetData>
  <autoFilter ref="A11:M26"/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70" zoomScaleNormal="70" workbookViewId="0">
      <selection activeCell="A8" sqref="A8:A9"/>
    </sheetView>
  </sheetViews>
  <sheetFormatPr defaultRowHeight="14.5" x14ac:dyDescent="0.35"/>
  <cols>
    <col min="1" max="1" width="19.81640625" customWidth="1"/>
    <col min="5" max="5" width="15" customWidth="1"/>
    <col min="7" max="7" width="11.453125" customWidth="1"/>
  </cols>
  <sheetData>
    <row r="1" spans="1:14" ht="14.4" x14ac:dyDescent="0.3">
      <c r="A1" t="s">
        <v>399</v>
      </c>
      <c r="B1">
        <f>SUM(H13:H23)</f>
        <v>96</v>
      </c>
    </row>
    <row r="3" spans="1:14" ht="14.4" x14ac:dyDescent="0.3">
      <c r="C3" s="27" t="s">
        <v>85</v>
      </c>
      <c r="D3" s="28" t="s">
        <v>16</v>
      </c>
      <c r="E3" s="29" t="s">
        <v>28</v>
      </c>
      <c r="H3" s="40" t="s">
        <v>17</v>
      </c>
      <c r="I3" s="39" t="s">
        <v>118</v>
      </c>
    </row>
    <row r="4" spans="1:14" x14ac:dyDescent="0.35">
      <c r="A4" s="155" t="s">
        <v>394</v>
      </c>
      <c r="B4" s="33">
        <f>H14+H15+H16+H17+H18+H19+H20+H21</f>
        <v>78</v>
      </c>
      <c r="C4" s="32">
        <f>H15+H17+H19+H21</f>
        <v>42</v>
      </c>
      <c r="D4" s="30">
        <f>H18+H20</f>
        <v>18</v>
      </c>
      <c r="E4" s="31">
        <f>H16+H14</f>
        <v>18</v>
      </c>
      <c r="F4" s="47" t="s">
        <v>396</v>
      </c>
      <c r="H4" s="41">
        <f>H14+H15+H17+H18+H19+H20+H21</f>
        <v>72</v>
      </c>
      <c r="I4" s="38">
        <f>H16</f>
        <v>6</v>
      </c>
    </row>
    <row r="5" spans="1:14" x14ac:dyDescent="0.35">
      <c r="A5" s="156"/>
      <c r="B5" s="44">
        <f>B4/$B$1</f>
        <v>0.8125</v>
      </c>
      <c r="C5" s="45">
        <f>C4/$B$4</f>
        <v>0.53846153846153844</v>
      </c>
      <c r="D5" s="46">
        <f>D4/$B$4</f>
        <v>0.23076923076923078</v>
      </c>
      <c r="E5" s="35">
        <f>E4/$B$4</f>
        <v>0.23076923076923078</v>
      </c>
      <c r="F5" s="48" t="s">
        <v>395</v>
      </c>
      <c r="H5" s="36">
        <f>H4/$B$4</f>
        <v>0.92307692307692313</v>
      </c>
      <c r="I5" s="43">
        <f>I4/$B$4</f>
        <v>7.6923076923076927E-2</v>
      </c>
    </row>
    <row r="7" spans="1:14" ht="14.4" x14ac:dyDescent="0.3">
      <c r="H7" s="7" t="s">
        <v>17</v>
      </c>
      <c r="I7" s="7" t="s">
        <v>398</v>
      </c>
    </row>
    <row r="8" spans="1:14" x14ac:dyDescent="0.35">
      <c r="A8" s="157" t="s">
        <v>397</v>
      </c>
      <c r="B8" s="42">
        <f>H13+H22+H23</f>
        <v>18</v>
      </c>
      <c r="C8" s="48" t="s">
        <v>396</v>
      </c>
      <c r="D8" s="26"/>
      <c r="E8" s="26"/>
      <c r="H8" s="42">
        <f>H23</f>
        <v>6</v>
      </c>
      <c r="I8" s="42">
        <f>H13+H22</f>
        <v>12</v>
      </c>
    </row>
    <row r="9" spans="1:14" x14ac:dyDescent="0.35">
      <c r="A9" s="158"/>
      <c r="B9" s="34">
        <f>B8/B1</f>
        <v>0.1875</v>
      </c>
      <c r="C9" s="48" t="s">
        <v>395</v>
      </c>
      <c r="D9" s="26"/>
      <c r="E9" s="26"/>
      <c r="H9" s="36">
        <f>H8/$B$8</f>
        <v>0.33333333333333331</v>
      </c>
      <c r="I9" s="37">
        <f>I8/$B$8</f>
        <v>0.66666666666666663</v>
      </c>
    </row>
    <row r="13" spans="1:14" ht="27.65" customHeight="1" x14ac:dyDescent="0.35">
      <c r="A13" s="6" t="s">
        <v>84</v>
      </c>
      <c r="B13" s="3" t="s">
        <v>35</v>
      </c>
      <c r="C13" s="3"/>
      <c r="D13" s="3"/>
      <c r="E13" s="16" t="s">
        <v>88</v>
      </c>
      <c r="F13" s="3" t="s">
        <v>86</v>
      </c>
      <c r="G13" s="4" t="s">
        <v>89</v>
      </c>
      <c r="H13" s="5">
        <v>6</v>
      </c>
      <c r="I13" s="4"/>
      <c r="J13" s="4" t="s">
        <v>46</v>
      </c>
      <c r="K13" s="4" t="s">
        <v>90</v>
      </c>
      <c r="L13" s="4" t="s">
        <v>23</v>
      </c>
      <c r="M13" s="4" t="s">
        <v>32</v>
      </c>
      <c r="N13" s="4" t="s">
        <v>33</v>
      </c>
    </row>
    <row r="14" spans="1:14" ht="27" customHeight="1" x14ac:dyDescent="0.35">
      <c r="A14" s="70" t="s">
        <v>91</v>
      </c>
      <c r="B14" s="66" t="s">
        <v>28</v>
      </c>
      <c r="C14" s="66" t="s">
        <v>17</v>
      </c>
      <c r="D14" s="66" t="s">
        <v>70</v>
      </c>
      <c r="E14" s="67" t="s">
        <v>92</v>
      </c>
      <c r="F14" s="66" t="s">
        <v>70</v>
      </c>
      <c r="G14" s="68" t="s">
        <v>20</v>
      </c>
      <c r="H14" s="68">
        <v>12</v>
      </c>
      <c r="I14" s="74"/>
      <c r="J14" s="68" t="s">
        <v>46</v>
      </c>
      <c r="K14" s="68" t="s">
        <v>90</v>
      </c>
      <c r="L14" s="68" t="s">
        <v>23</v>
      </c>
      <c r="M14" s="68" t="s">
        <v>49</v>
      </c>
      <c r="N14" s="68" t="s">
        <v>33</v>
      </c>
    </row>
    <row r="15" spans="1:14" x14ac:dyDescent="0.35">
      <c r="A15" s="65" t="s">
        <v>113</v>
      </c>
      <c r="B15" s="66" t="s">
        <v>85</v>
      </c>
      <c r="C15" s="66" t="s">
        <v>17</v>
      </c>
      <c r="D15" s="66" t="s">
        <v>37</v>
      </c>
      <c r="E15" s="67" t="s">
        <v>116</v>
      </c>
      <c r="F15" s="66" t="s">
        <v>37</v>
      </c>
      <c r="G15" s="68" t="s">
        <v>20</v>
      </c>
      <c r="H15" s="69">
        <v>6</v>
      </c>
      <c r="I15" s="68"/>
      <c r="J15" s="68" t="s">
        <v>46</v>
      </c>
      <c r="K15" s="68" t="s">
        <v>90</v>
      </c>
      <c r="L15" s="68" t="s">
        <v>23</v>
      </c>
      <c r="M15" s="68" t="s">
        <v>32</v>
      </c>
      <c r="N15" s="68" t="s">
        <v>33</v>
      </c>
    </row>
    <row r="16" spans="1:14" x14ac:dyDescent="0.35">
      <c r="A16" s="65" t="s">
        <v>117</v>
      </c>
      <c r="B16" s="66" t="s">
        <v>28</v>
      </c>
      <c r="C16" s="66" t="s">
        <v>118</v>
      </c>
      <c r="D16" s="66" t="s">
        <v>119</v>
      </c>
      <c r="E16" s="67" t="s">
        <v>120</v>
      </c>
      <c r="F16" s="66" t="s">
        <v>119</v>
      </c>
      <c r="G16" s="68" t="s">
        <v>20</v>
      </c>
      <c r="H16" s="68">
        <v>6</v>
      </c>
      <c r="I16" s="68"/>
      <c r="J16" s="68" t="s">
        <v>46</v>
      </c>
      <c r="K16" s="68" t="s">
        <v>90</v>
      </c>
      <c r="L16" s="68" t="s">
        <v>23</v>
      </c>
      <c r="M16" s="68" t="s">
        <v>32</v>
      </c>
      <c r="N16" s="68" t="s">
        <v>25</v>
      </c>
    </row>
    <row r="17" spans="1:14" ht="25.25" customHeight="1" x14ac:dyDescent="0.35">
      <c r="A17" s="70" t="s">
        <v>125</v>
      </c>
      <c r="B17" s="66" t="s">
        <v>85</v>
      </c>
      <c r="C17" s="66" t="s">
        <v>17</v>
      </c>
      <c r="D17" s="66" t="s">
        <v>45</v>
      </c>
      <c r="E17" s="67" t="s">
        <v>44</v>
      </c>
      <c r="F17" s="66" t="s">
        <v>45</v>
      </c>
      <c r="G17" s="68" t="s">
        <v>20</v>
      </c>
      <c r="H17" s="68">
        <v>12</v>
      </c>
      <c r="I17" s="74"/>
      <c r="J17" s="68" t="s">
        <v>46</v>
      </c>
      <c r="K17" s="68" t="s">
        <v>90</v>
      </c>
      <c r="L17" s="68" t="s">
        <v>23</v>
      </c>
      <c r="M17" s="68" t="s">
        <v>49</v>
      </c>
      <c r="N17" s="68" t="s">
        <v>25</v>
      </c>
    </row>
    <row r="18" spans="1:14" x14ac:dyDescent="0.35">
      <c r="A18" s="65" t="s">
        <v>128</v>
      </c>
      <c r="B18" s="66" t="s">
        <v>16</v>
      </c>
      <c r="C18" s="66" t="s">
        <v>17</v>
      </c>
      <c r="D18" s="66" t="s">
        <v>29</v>
      </c>
      <c r="E18" s="67" t="s">
        <v>129</v>
      </c>
      <c r="F18" s="66" t="s">
        <v>29</v>
      </c>
      <c r="G18" s="68" t="s">
        <v>20</v>
      </c>
      <c r="H18" s="69">
        <v>12</v>
      </c>
      <c r="I18" s="68"/>
      <c r="J18" s="68" t="s">
        <v>46</v>
      </c>
      <c r="K18" s="68" t="s">
        <v>90</v>
      </c>
      <c r="L18" s="68" t="s">
        <v>23</v>
      </c>
      <c r="M18" s="68" t="s">
        <v>32</v>
      </c>
      <c r="N18" s="68" t="s">
        <v>25</v>
      </c>
    </row>
    <row r="19" spans="1:14" x14ac:dyDescent="0.35">
      <c r="A19" s="65" t="s">
        <v>142</v>
      </c>
      <c r="B19" s="66" t="s">
        <v>85</v>
      </c>
      <c r="C19" s="66" t="s">
        <v>17</v>
      </c>
      <c r="D19" s="66" t="s">
        <v>18</v>
      </c>
      <c r="E19" s="67" t="s">
        <v>146</v>
      </c>
      <c r="F19" s="66" t="s">
        <v>18</v>
      </c>
      <c r="G19" s="68" t="s">
        <v>20</v>
      </c>
      <c r="H19" s="68">
        <v>12</v>
      </c>
      <c r="I19" s="74"/>
      <c r="J19" s="68" t="s">
        <v>46</v>
      </c>
      <c r="K19" s="68" t="s">
        <v>90</v>
      </c>
      <c r="L19" s="68" t="s">
        <v>23</v>
      </c>
      <c r="M19" s="68" t="s">
        <v>49</v>
      </c>
      <c r="N19" s="68" t="s">
        <v>33</v>
      </c>
    </row>
    <row r="20" spans="1:14" x14ac:dyDescent="0.35">
      <c r="A20" s="65" t="s">
        <v>206</v>
      </c>
      <c r="B20" s="66" t="s">
        <v>16</v>
      </c>
      <c r="C20" s="66" t="s">
        <v>17</v>
      </c>
      <c r="D20" s="66" t="s">
        <v>103</v>
      </c>
      <c r="E20" s="67" t="s">
        <v>207</v>
      </c>
      <c r="F20" s="66" t="s">
        <v>103</v>
      </c>
      <c r="G20" s="68" t="s">
        <v>20</v>
      </c>
      <c r="H20" s="69">
        <v>6</v>
      </c>
      <c r="I20" s="68"/>
      <c r="J20" s="68" t="s">
        <v>46</v>
      </c>
      <c r="K20" s="68" t="s">
        <v>90</v>
      </c>
      <c r="L20" s="68" t="s">
        <v>23</v>
      </c>
      <c r="M20" s="68" t="s">
        <v>32</v>
      </c>
      <c r="N20" s="68" t="s">
        <v>33</v>
      </c>
    </row>
    <row r="21" spans="1:14" ht="24" customHeight="1" x14ac:dyDescent="0.35">
      <c r="A21" s="70" t="s">
        <v>261</v>
      </c>
      <c r="B21" s="66" t="s">
        <v>85</v>
      </c>
      <c r="C21" s="66" t="s">
        <v>17</v>
      </c>
      <c r="D21" s="66" t="s">
        <v>211</v>
      </c>
      <c r="E21" s="67" t="s">
        <v>210</v>
      </c>
      <c r="F21" s="66" t="s">
        <v>211</v>
      </c>
      <c r="G21" s="68" t="s">
        <v>20</v>
      </c>
      <c r="H21" s="68">
        <v>12</v>
      </c>
      <c r="I21" s="74"/>
      <c r="J21" s="68" t="s">
        <v>46</v>
      </c>
      <c r="K21" s="68" t="s">
        <v>90</v>
      </c>
      <c r="L21" s="68" t="s">
        <v>23</v>
      </c>
      <c r="M21" s="68" t="s">
        <v>49</v>
      </c>
      <c r="N21" s="68" t="s">
        <v>25</v>
      </c>
    </row>
    <row r="22" spans="1:14" ht="19.75" customHeight="1" x14ac:dyDescent="0.35">
      <c r="A22" s="19" t="s">
        <v>368</v>
      </c>
      <c r="B22" s="20" t="s">
        <v>35</v>
      </c>
      <c r="C22" s="20"/>
      <c r="D22" s="20"/>
      <c r="E22" s="21" t="s">
        <v>369</v>
      </c>
      <c r="F22" s="20" t="s">
        <v>137</v>
      </c>
      <c r="G22" s="22" t="s">
        <v>370</v>
      </c>
      <c r="H22" s="23">
        <v>6</v>
      </c>
      <c r="I22" s="22"/>
      <c r="J22" s="22" t="s">
        <v>46</v>
      </c>
      <c r="K22" s="22" t="s">
        <v>90</v>
      </c>
      <c r="L22" s="22" t="s">
        <v>23</v>
      </c>
      <c r="M22" s="22" t="s">
        <v>32</v>
      </c>
      <c r="N22" s="22" t="s">
        <v>33</v>
      </c>
    </row>
    <row r="23" spans="1:14" x14ac:dyDescent="0.35">
      <c r="A23" s="6" t="s">
        <v>381</v>
      </c>
      <c r="B23" s="3" t="s">
        <v>28</v>
      </c>
      <c r="C23" s="3" t="s">
        <v>17</v>
      </c>
      <c r="D23" s="3" t="s">
        <v>263</v>
      </c>
      <c r="E23" s="16" t="s">
        <v>333</v>
      </c>
      <c r="F23" s="3" t="s">
        <v>263</v>
      </c>
      <c r="G23" s="4" t="s">
        <v>75</v>
      </c>
      <c r="H23" s="4">
        <v>6</v>
      </c>
      <c r="I23" s="4"/>
      <c r="J23" s="4" t="s">
        <v>46</v>
      </c>
      <c r="K23" s="4" t="s">
        <v>90</v>
      </c>
      <c r="L23" s="4" t="s">
        <v>23</v>
      </c>
      <c r="M23" s="4" t="s">
        <v>32</v>
      </c>
      <c r="N23" s="4" t="s">
        <v>25</v>
      </c>
    </row>
  </sheetData>
  <autoFilter ref="A11:M23"/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4" zoomScale="70" zoomScaleNormal="70" workbookViewId="0">
      <selection activeCell="S51" sqref="S51"/>
    </sheetView>
  </sheetViews>
  <sheetFormatPr defaultRowHeight="14.5" x14ac:dyDescent="0.35"/>
  <cols>
    <col min="1" max="1" width="19.81640625" customWidth="1"/>
    <col min="2" max="2" width="17.453125" customWidth="1"/>
    <col min="3" max="3" width="16.81640625" customWidth="1"/>
    <col min="4" max="4" width="12.6328125" customWidth="1"/>
    <col min="5" max="5" width="17" customWidth="1"/>
    <col min="7" max="7" width="11.453125" customWidth="1"/>
    <col min="8" max="8" width="13" customWidth="1"/>
    <col min="9" max="9" width="17.453125" customWidth="1"/>
    <col min="14" max="14" width="11.453125" customWidth="1"/>
    <col min="15" max="15" width="11.08984375" customWidth="1"/>
  </cols>
  <sheetData>
    <row r="1" spans="1:15" ht="14.4" x14ac:dyDescent="0.3">
      <c r="A1" s="61" t="s">
        <v>399</v>
      </c>
      <c r="B1" s="62">
        <f>SUM(H15:H25)</f>
        <v>90</v>
      </c>
    </row>
    <row r="3" spans="1:15" ht="14.4" x14ac:dyDescent="0.3">
      <c r="C3" s="27" t="s">
        <v>85</v>
      </c>
      <c r="D3" s="28" t="s">
        <v>16</v>
      </c>
      <c r="E3" s="29" t="s">
        <v>28</v>
      </c>
      <c r="H3" s="40" t="s">
        <v>17</v>
      </c>
    </row>
    <row r="4" spans="1:15" x14ac:dyDescent="0.35">
      <c r="A4" s="155" t="s">
        <v>394</v>
      </c>
      <c r="B4" s="63">
        <f>H15+H17+H20+H21+H22+H25+H16</f>
        <v>66</v>
      </c>
      <c r="C4" s="32">
        <f>H20+H22+H16</f>
        <v>36</v>
      </c>
      <c r="D4" s="30">
        <f>H15+H17+H21+H25</f>
        <v>30</v>
      </c>
      <c r="E4" s="31">
        <v>0</v>
      </c>
      <c r="F4" s="47" t="s">
        <v>396</v>
      </c>
      <c r="H4" s="41">
        <f>H15+H16+H17+H20+H21+H22+H25</f>
        <v>66</v>
      </c>
    </row>
    <row r="5" spans="1:15" x14ac:dyDescent="0.35">
      <c r="A5" s="156"/>
      <c r="B5" s="54">
        <f>B4/$B$1</f>
        <v>0.73333333333333328</v>
      </c>
      <c r="C5" s="45">
        <f>C4/$B$4</f>
        <v>0.54545454545454541</v>
      </c>
      <c r="D5" s="46">
        <f>D4/$B$4</f>
        <v>0.45454545454545453</v>
      </c>
      <c r="E5" s="35">
        <f>E4/$B$4</f>
        <v>0</v>
      </c>
      <c r="F5" s="48" t="s">
        <v>395</v>
      </c>
      <c r="H5" s="58">
        <f>H4/$B$4</f>
        <v>1</v>
      </c>
    </row>
    <row r="7" spans="1:15" ht="14.4" x14ac:dyDescent="0.3">
      <c r="H7" s="7" t="s">
        <v>17</v>
      </c>
      <c r="I7" s="7" t="s">
        <v>398</v>
      </c>
    </row>
    <row r="8" spans="1:15" x14ac:dyDescent="0.35">
      <c r="A8" s="157" t="s">
        <v>397</v>
      </c>
      <c r="B8" s="64">
        <f>H18+H19+H23+H24</f>
        <v>24</v>
      </c>
      <c r="C8" s="48" t="s">
        <v>396</v>
      </c>
      <c r="D8" s="26"/>
      <c r="E8" s="26"/>
      <c r="H8" s="42">
        <f>H23+H24</f>
        <v>12</v>
      </c>
      <c r="I8" s="42">
        <f>H18+H19</f>
        <v>12</v>
      </c>
    </row>
    <row r="9" spans="1:15" x14ac:dyDescent="0.35">
      <c r="A9" s="158"/>
      <c r="B9" s="55">
        <f>B8/B1</f>
        <v>0.26666666666666666</v>
      </c>
      <c r="C9" s="48" t="s">
        <v>395</v>
      </c>
      <c r="D9" s="26"/>
      <c r="E9" s="26"/>
      <c r="H9" s="59">
        <f>H8/$B$8</f>
        <v>0.5</v>
      </c>
      <c r="I9" s="60">
        <f>I8/$B$8</f>
        <v>0.5</v>
      </c>
    </row>
    <row r="10" spans="1:15" ht="14.4" x14ac:dyDescent="0.3">
      <c r="A10" s="56"/>
      <c r="C10" s="57"/>
      <c r="D10" s="26"/>
      <c r="E10" s="26"/>
    </row>
    <row r="13" spans="1:15" s="53" customFormat="1" ht="28.25" customHeight="1" x14ac:dyDescent="0.3">
      <c r="A13" s="49" t="s">
        <v>0</v>
      </c>
      <c r="B13" s="50" t="s">
        <v>1</v>
      </c>
      <c r="C13" s="50" t="s">
        <v>2</v>
      </c>
      <c r="D13" s="50" t="s">
        <v>3</v>
      </c>
      <c r="E13" s="51" t="s">
        <v>4</v>
      </c>
      <c r="F13" s="50" t="s">
        <v>5</v>
      </c>
      <c r="G13" s="50" t="s">
        <v>6</v>
      </c>
      <c r="H13" s="50" t="s">
        <v>7</v>
      </c>
      <c r="I13" s="50" t="s">
        <v>8</v>
      </c>
      <c r="J13" s="50" t="s">
        <v>9</v>
      </c>
      <c r="K13" s="50" t="s">
        <v>10</v>
      </c>
      <c r="L13" s="50" t="s">
        <v>11</v>
      </c>
      <c r="M13" s="50" t="s">
        <v>12</v>
      </c>
      <c r="N13" s="50" t="s">
        <v>13</v>
      </c>
      <c r="O13" s="52" t="s">
        <v>14</v>
      </c>
    </row>
    <row r="15" spans="1:15" x14ac:dyDescent="0.35">
      <c r="A15" s="65" t="s">
        <v>113</v>
      </c>
      <c r="B15" s="66" t="s">
        <v>16</v>
      </c>
      <c r="C15" s="66" t="s">
        <v>17</v>
      </c>
      <c r="D15" s="66" t="s">
        <v>37</v>
      </c>
      <c r="E15" s="67" t="s">
        <v>114</v>
      </c>
      <c r="F15" s="66" t="s">
        <v>37</v>
      </c>
      <c r="G15" s="68" t="s">
        <v>20</v>
      </c>
      <c r="H15" s="69">
        <v>6</v>
      </c>
      <c r="I15" s="68"/>
      <c r="J15" s="68" t="s">
        <v>46</v>
      </c>
      <c r="K15" s="68" t="s">
        <v>115</v>
      </c>
      <c r="L15" s="68" t="s">
        <v>23</v>
      </c>
      <c r="M15" s="68" t="s">
        <v>32</v>
      </c>
      <c r="N15" s="68" t="s">
        <v>25</v>
      </c>
      <c r="O15" s="68" t="s">
        <v>26</v>
      </c>
    </row>
    <row r="16" spans="1:15" x14ac:dyDescent="0.35">
      <c r="A16" s="70" t="s">
        <v>142</v>
      </c>
      <c r="B16" s="66" t="s">
        <v>85</v>
      </c>
      <c r="C16" s="66" t="s">
        <v>17</v>
      </c>
      <c r="D16" s="65" t="s">
        <v>18</v>
      </c>
      <c r="E16" s="71" t="s">
        <v>97</v>
      </c>
      <c r="F16" s="65" t="s">
        <v>18</v>
      </c>
      <c r="G16" s="68" t="s">
        <v>20</v>
      </c>
      <c r="H16" s="72">
        <v>12</v>
      </c>
      <c r="I16" s="72" t="s">
        <v>145</v>
      </c>
      <c r="J16" s="72" t="s">
        <v>46</v>
      </c>
      <c r="K16" s="72" t="s">
        <v>115</v>
      </c>
      <c r="L16" s="68" t="s">
        <v>23</v>
      </c>
      <c r="M16" s="72" t="s">
        <v>49</v>
      </c>
      <c r="N16" s="72" t="s">
        <v>33</v>
      </c>
      <c r="O16" s="68" t="s">
        <v>26</v>
      </c>
    </row>
    <row r="17" spans="1:15" ht="23" x14ac:dyDescent="0.35">
      <c r="A17" s="65" t="s">
        <v>221</v>
      </c>
      <c r="B17" s="66" t="s">
        <v>16</v>
      </c>
      <c r="C17" s="66" t="s">
        <v>17</v>
      </c>
      <c r="D17" s="66" t="s">
        <v>103</v>
      </c>
      <c r="E17" s="67" t="s">
        <v>223</v>
      </c>
      <c r="F17" s="66" t="s">
        <v>103</v>
      </c>
      <c r="G17" s="68" t="s">
        <v>20</v>
      </c>
      <c r="H17" s="69">
        <v>6</v>
      </c>
      <c r="I17" s="68"/>
      <c r="J17" s="68" t="s">
        <v>46</v>
      </c>
      <c r="K17" s="68" t="s">
        <v>115</v>
      </c>
      <c r="L17" s="68" t="s">
        <v>23</v>
      </c>
      <c r="M17" s="68" t="s">
        <v>32</v>
      </c>
      <c r="N17" s="68" t="s">
        <v>33</v>
      </c>
      <c r="O17" s="68" t="s">
        <v>26</v>
      </c>
    </row>
    <row r="18" spans="1:15" x14ac:dyDescent="0.35">
      <c r="A18" s="65" t="s">
        <v>245</v>
      </c>
      <c r="B18" s="65" t="s">
        <v>246</v>
      </c>
      <c r="C18" s="65"/>
      <c r="D18" s="65" t="s">
        <v>83</v>
      </c>
      <c r="E18" s="71" t="s">
        <v>247</v>
      </c>
      <c r="F18" s="65" t="s">
        <v>83</v>
      </c>
      <c r="G18" s="72" t="s">
        <v>38</v>
      </c>
      <c r="H18" s="73">
        <v>6</v>
      </c>
      <c r="I18" s="72"/>
      <c r="J18" s="72" t="s">
        <v>46</v>
      </c>
      <c r="K18" s="72" t="s">
        <v>115</v>
      </c>
      <c r="L18" s="68" t="s">
        <v>23</v>
      </c>
      <c r="M18" s="72" t="s">
        <v>32</v>
      </c>
      <c r="N18" s="72" t="s">
        <v>33</v>
      </c>
      <c r="O18" s="72" t="s">
        <v>58</v>
      </c>
    </row>
    <row r="19" spans="1:15" ht="21" customHeight="1" x14ac:dyDescent="0.35">
      <c r="A19" s="70" t="s">
        <v>248</v>
      </c>
      <c r="B19" s="66" t="s">
        <v>35</v>
      </c>
      <c r="C19" s="66"/>
      <c r="D19" s="66"/>
      <c r="E19" s="67" t="s">
        <v>249</v>
      </c>
      <c r="F19" s="66" t="s">
        <v>70</v>
      </c>
      <c r="G19" s="68" t="s">
        <v>38</v>
      </c>
      <c r="H19" s="68">
        <v>6</v>
      </c>
      <c r="I19" s="74"/>
      <c r="J19" s="68" t="s">
        <v>46</v>
      </c>
      <c r="K19" s="68" t="s">
        <v>115</v>
      </c>
      <c r="L19" s="68" t="s">
        <v>23</v>
      </c>
      <c r="M19" s="68" t="s">
        <v>49</v>
      </c>
      <c r="N19" s="68" t="s">
        <v>33</v>
      </c>
      <c r="O19" s="75" t="s">
        <v>250</v>
      </c>
    </row>
    <row r="20" spans="1:15" x14ac:dyDescent="0.35">
      <c r="A20" s="65" t="s">
        <v>295</v>
      </c>
      <c r="B20" s="66" t="s">
        <v>85</v>
      </c>
      <c r="C20" s="66" t="s">
        <v>17</v>
      </c>
      <c r="D20" s="66" t="s">
        <v>29</v>
      </c>
      <c r="E20" s="67" t="s">
        <v>296</v>
      </c>
      <c r="F20" s="66" t="s">
        <v>29</v>
      </c>
      <c r="G20" s="68" t="s">
        <v>20</v>
      </c>
      <c r="H20" s="69">
        <v>12</v>
      </c>
      <c r="I20" s="68"/>
      <c r="J20" s="68" t="s">
        <v>46</v>
      </c>
      <c r="K20" s="68" t="s">
        <v>115</v>
      </c>
      <c r="L20" s="68" t="s">
        <v>23</v>
      </c>
      <c r="M20" s="68" t="s">
        <v>32</v>
      </c>
      <c r="N20" s="68" t="s">
        <v>25</v>
      </c>
      <c r="O20" s="68" t="s">
        <v>26</v>
      </c>
    </row>
    <row r="21" spans="1:15" ht="34.5" x14ac:dyDescent="0.35">
      <c r="A21" s="65" t="s">
        <v>297</v>
      </c>
      <c r="B21" s="66" t="s">
        <v>16</v>
      </c>
      <c r="C21" s="66" t="s">
        <v>17</v>
      </c>
      <c r="D21" s="66" t="s">
        <v>86</v>
      </c>
      <c r="E21" s="67" t="s">
        <v>300</v>
      </c>
      <c r="F21" s="66" t="s">
        <v>86</v>
      </c>
      <c r="G21" s="68" t="s">
        <v>20</v>
      </c>
      <c r="H21" s="69">
        <v>6</v>
      </c>
      <c r="I21" s="68"/>
      <c r="J21" s="68" t="s">
        <v>46</v>
      </c>
      <c r="K21" s="68" t="s">
        <v>115</v>
      </c>
      <c r="L21" s="68" t="s">
        <v>23</v>
      </c>
      <c r="M21" s="68" t="s">
        <v>32</v>
      </c>
      <c r="N21" s="68" t="s">
        <v>25</v>
      </c>
      <c r="O21" s="68" t="s">
        <v>26</v>
      </c>
    </row>
    <row r="22" spans="1:15" ht="34.5" x14ac:dyDescent="0.35">
      <c r="A22" s="70" t="s">
        <v>301</v>
      </c>
      <c r="B22" s="66" t="s">
        <v>85</v>
      </c>
      <c r="C22" s="66" t="s">
        <v>17</v>
      </c>
      <c r="D22" s="66" t="s">
        <v>45</v>
      </c>
      <c r="E22" s="67" t="s">
        <v>302</v>
      </c>
      <c r="F22" s="66" t="s">
        <v>45</v>
      </c>
      <c r="G22" s="68" t="s">
        <v>20</v>
      </c>
      <c r="H22" s="68">
        <v>12</v>
      </c>
      <c r="I22" s="74"/>
      <c r="J22" s="68" t="s">
        <v>46</v>
      </c>
      <c r="K22" s="68" t="s">
        <v>115</v>
      </c>
      <c r="L22" s="68" t="s">
        <v>23</v>
      </c>
      <c r="M22" s="68" t="s">
        <v>49</v>
      </c>
      <c r="N22" s="68" t="s">
        <v>25</v>
      </c>
      <c r="O22" s="68" t="s">
        <v>26</v>
      </c>
    </row>
    <row r="23" spans="1:15" ht="23" x14ac:dyDescent="0.35">
      <c r="A23" s="70" t="s">
        <v>313</v>
      </c>
      <c r="B23" s="66" t="s">
        <v>28</v>
      </c>
      <c r="C23" s="66" t="s">
        <v>17</v>
      </c>
      <c r="D23" s="66" t="s">
        <v>314</v>
      </c>
      <c r="E23" s="67" t="s">
        <v>315</v>
      </c>
      <c r="F23" s="66" t="s">
        <v>314</v>
      </c>
      <c r="G23" s="68" t="s">
        <v>75</v>
      </c>
      <c r="H23" s="68">
        <v>6</v>
      </c>
      <c r="I23" s="74"/>
      <c r="J23" s="68" t="s">
        <v>46</v>
      </c>
      <c r="K23" s="68" t="s">
        <v>115</v>
      </c>
      <c r="L23" s="68" t="s">
        <v>23</v>
      </c>
      <c r="M23" s="68" t="s">
        <v>49</v>
      </c>
      <c r="N23" s="68" t="s">
        <v>33</v>
      </c>
      <c r="O23" s="68" t="s">
        <v>79</v>
      </c>
    </row>
    <row r="24" spans="1:15" ht="23" x14ac:dyDescent="0.35">
      <c r="A24" s="70" t="s">
        <v>335</v>
      </c>
      <c r="B24" s="66" t="s">
        <v>85</v>
      </c>
      <c r="C24" s="66" t="s">
        <v>17</v>
      </c>
      <c r="D24" s="66" t="s">
        <v>73</v>
      </c>
      <c r="E24" s="67" t="s">
        <v>336</v>
      </c>
      <c r="F24" s="66" t="s">
        <v>73</v>
      </c>
      <c r="G24" s="68" t="s">
        <v>75</v>
      </c>
      <c r="H24" s="68">
        <v>6</v>
      </c>
      <c r="I24" s="74"/>
      <c r="J24" s="68" t="s">
        <v>46</v>
      </c>
      <c r="K24" s="68" t="s">
        <v>115</v>
      </c>
      <c r="L24" s="68" t="s">
        <v>23</v>
      </c>
      <c r="M24" s="68" t="s">
        <v>49</v>
      </c>
      <c r="N24" s="68" t="s">
        <v>25</v>
      </c>
      <c r="O24" s="68" t="s">
        <v>76</v>
      </c>
    </row>
    <row r="25" spans="1:15" ht="23" x14ac:dyDescent="0.35">
      <c r="A25" s="70" t="s">
        <v>377</v>
      </c>
      <c r="B25" s="66" t="s">
        <v>16</v>
      </c>
      <c r="C25" s="66" t="s">
        <v>17</v>
      </c>
      <c r="D25" s="66" t="s">
        <v>211</v>
      </c>
      <c r="E25" s="67" t="s">
        <v>210</v>
      </c>
      <c r="F25" s="66" t="s">
        <v>211</v>
      </c>
      <c r="G25" s="68" t="s">
        <v>20</v>
      </c>
      <c r="H25" s="68">
        <v>12</v>
      </c>
      <c r="I25" s="74"/>
      <c r="J25" s="68" t="s">
        <v>46</v>
      </c>
      <c r="K25" s="68" t="s">
        <v>115</v>
      </c>
      <c r="L25" s="68" t="s">
        <v>23</v>
      </c>
      <c r="M25" s="68" t="s">
        <v>49</v>
      </c>
      <c r="N25" s="68" t="s">
        <v>25</v>
      </c>
      <c r="O25" s="68" t="s">
        <v>26</v>
      </c>
    </row>
  </sheetData>
  <autoFilter ref="A12:M25"/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4"/>
  <sheetViews>
    <sheetView topLeftCell="B1" zoomScale="55" zoomScaleNormal="55" workbookViewId="0">
      <selection activeCell="T15" sqref="T15"/>
    </sheetView>
  </sheetViews>
  <sheetFormatPr defaultRowHeight="14.5" x14ac:dyDescent="0.35"/>
  <cols>
    <col min="1" max="1" width="25.453125" customWidth="1"/>
    <col min="2" max="2" width="22.36328125" customWidth="1"/>
    <col min="3" max="3" width="16.81640625" customWidth="1"/>
    <col min="4" max="4" width="15.90625" customWidth="1"/>
    <col min="5" max="5" width="17" customWidth="1"/>
    <col min="7" max="7" width="11.453125" customWidth="1"/>
    <col min="8" max="8" width="13" customWidth="1"/>
    <col min="9" max="9" width="17.453125" customWidth="1"/>
    <col min="10" max="10" width="15" customWidth="1"/>
    <col min="11" max="11" width="14.54296875" customWidth="1"/>
    <col min="14" max="14" width="11.453125" customWidth="1"/>
    <col min="15" max="15" width="11.08984375" customWidth="1"/>
  </cols>
  <sheetData>
    <row r="1" spans="1:15" ht="14.4" x14ac:dyDescent="0.3">
      <c r="A1" s="61" t="s">
        <v>399</v>
      </c>
      <c r="B1" s="62">
        <f>SUM(H15:H34)</f>
        <v>135</v>
      </c>
    </row>
    <row r="3" spans="1:15" ht="14.4" x14ac:dyDescent="0.3">
      <c r="C3" s="92" t="s">
        <v>85</v>
      </c>
      <c r="D3" s="93" t="s">
        <v>16</v>
      </c>
      <c r="E3" s="94" t="s">
        <v>28</v>
      </c>
      <c r="H3" s="40" t="s">
        <v>17</v>
      </c>
      <c r="I3" s="39" t="s">
        <v>140</v>
      </c>
      <c r="J3" s="39" t="s">
        <v>162</v>
      </c>
      <c r="K3" s="39" t="s">
        <v>111</v>
      </c>
    </row>
    <row r="4" spans="1:15" x14ac:dyDescent="0.35">
      <c r="A4" s="155" t="s">
        <v>394</v>
      </c>
      <c r="B4" s="63">
        <f>H17+H19+H20+H23+H24+H25/2+H26+H27+H28+H29+H30+H31</f>
        <v>84</v>
      </c>
      <c r="C4" s="95">
        <f>H17+H19+H25/2+H30+H31</f>
        <v>42</v>
      </c>
      <c r="D4" s="96">
        <f>H23+H24</f>
        <v>12</v>
      </c>
      <c r="E4" s="97">
        <f>H20+H26+H27+H28+H29</f>
        <v>30</v>
      </c>
      <c r="F4" s="47" t="s">
        <v>396</v>
      </c>
      <c r="H4" s="41">
        <f>H26+H29+H30+H31</f>
        <v>24</v>
      </c>
      <c r="I4" s="38">
        <f>H25/2</f>
        <v>6</v>
      </c>
      <c r="J4" s="38">
        <f>H20+H23+H24+H27+H28</f>
        <v>30</v>
      </c>
      <c r="K4" s="38">
        <f>H17+H19</f>
        <v>24</v>
      </c>
    </row>
    <row r="5" spans="1:15" x14ac:dyDescent="0.35">
      <c r="A5" s="156"/>
      <c r="B5" s="78">
        <f>B4/$B$1</f>
        <v>0.62222222222222223</v>
      </c>
      <c r="C5" s="45">
        <f>C4/$B$4</f>
        <v>0.5</v>
      </c>
      <c r="D5" s="46">
        <f>D4/$B$4</f>
        <v>0.14285714285714285</v>
      </c>
      <c r="E5" s="35">
        <f>E4/$B$4</f>
        <v>0.35714285714285715</v>
      </c>
      <c r="F5" s="48"/>
      <c r="H5" s="58">
        <f>H4/$B$4</f>
        <v>0.2857142857142857</v>
      </c>
      <c r="I5" s="80">
        <f>I4/$B$4</f>
        <v>7.1428571428571425E-2</v>
      </c>
      <c r="J5" s="80">
        <f>J4/$B$4</f>
        <v>0.35714285714285715</v>
      </c>
      <c r="K5" s="80">
        <f>K4/$B$4</f>
        <v>0.2857142857142857</v>
      </c>
    </row>
    <row r="7" spans="1:15" ht="14.4" x14ac:dyDescent="0.3">
      <c r="H7" s="7" t="s">
        <v>17</v>
      </c>
      <c r="I7" s="39" t="s">
        <v>140</v>
      </c>
      <c r="J7" s="39" t="s">
        <v>162</v>
      </c>
      <c r="K7" s="7" t="s">
        <v>398</v>
      </c>
    </row>
    <row r="8" spans="1:15" x14ac:dyDescent="0.35">
      <c r="A8" s="157" t="s">
        <v>397</v>
      </c>
      <c r="B8" s="64">
        <f>H15+H16+H18+H21+H22+H25/2+H32+H33+H34</f>
        <v>51</v>
      </c>
      <c r="C8" s="48" t="s">
        <v>396</v>
      </c>
      <c r="D8" s="26"/>
      <c r="E8" s="26"/>
      <c r="H8" s="81">
        <v>0</v>
      </c>
      <c r="I8" s="84">
        <f>H25/2</f>
        <v>6</v>
      </c>
      <c r="J8" s="84">
        <f>H21</f>
        <v>6</v>
      </c>
      <c r="K8" s="81">
        <f>H15+H16+H18+H22+H32+H33+H34</f>
        <v>39</v>
      </c>
    </row>
    <row r="9" spans="1:15" x14ac:dyDescent="0.35">
      <c r="A9" s="158"/>
      <c r="B9" s="79">
        <f>B8/B1</f>
        <v>0.37777777777777777</v>
      </c>
      <c r="C9" s="48"/>
      <c r="D9" s="26"/>
      <c r="E9" s="26"/>
      <c r="H9" s="82">
        <f>H8/$B$1</f>
        <v>0</v>
      </c>
      <c r="I9" s="83">
        <f>I8/$B$8</f>
        <v>0.11764705882352941</v>
      </c>
      <c r="J9" s="83">
        <f>J8/$B$8</f>
        <v>0.11764705882352941</v>
      </c>
      <c r="K9" s="85">
        <f>K8/$B$8</f>
        <v>0.76470588235294112</v>
      </c>
    </row>
    <row r="10" spans="1:15" ht="14.4" x14ac:dyDescent="0.3">
      <c r="A10" s="56"/>
      <c r="C10" s="57"/>
      <c r="D10" s="26"/>
      <c r="E10" s="26"/>
    </row>
    <row r="13" spans="1:15" s="53" customFormat="1" ht="28.25" customHeight="1" x14ac:dyDescent="0.3">
      <c r="A13" s="49" t="s">
        <v>0</v>
      </c>
      <c r="B13" s="50" t="s">
        <v>1</v>
      </c>
      <c r="C13" s="50" t="s">
        <v>2</v>
      </c>
      <c r="D13" s="50" t="s">
        <v>3</v>
      </c>
      <c r="E13" s="51" t="s">
        <v>4</v>
      </c>
      <c r="F13" s="50" t="s">
        <v>5</v>
      </c>
      <c r="G13" s="50" t="s">
        <v>6</v>
      </c>
      <c r="H13" s="50" t="s">
        <v>7</v>
      </c>
      <c r="I13" s="50" t="s">
        <v>8</v>
      </c>
      <c r="J13" s="50" t="s">
        <v>9</v>
      </c>
      <c r="K13" s="50" t="s">
        <v>10</v>
      </c>
      <c r="L13" s="50" t="s">
        <v>11</v>
      </c>
      <c r="M13" s="50" t="s">
        <v>12</v>
      </c>
      <c r="N13" s="50" t="s">
        <v>13</v>
      </c>
      <c r="O13" s="52" t="s">
        <v>14</v>
      </c>
    </row>
    <row r="15" spans="1:15" s="53" customFormat="1" ht="28.25" customHeight="1" x14ac:dyDescent="0.25">
      <c r="A15" s="65" t="s">
        <v>54</v>
      </c>
      <c r="B15" s="65" t="s">
        <v>35</v>
      </c>
      <c r="C15" s="65"/>
      <c r="D15" s="65"/>
      <c r="E15" s="71" t="s">
        <v>55</v>
      </c>
      <c r="F15" s="65" t="s">
        <v>56</v>
      </c>
      <c r="G15" s="72" t="s">
        <v>38</v>
      </c>
      <c r="H15" s="73">
        <v>6</v>
      </c>
      <c r="I15" s="72"/>
      <c r="J15" s="72" t="s">
        <v>46</v>
      </c>
      <c r="K15" s="72" t="s">
        <v>57</v>
      </c>
      <c r="L15" s="68" t="s">
        <v>23</v>
      </c>
      <c r="M15" s="72" t="s">
        <v>24</v>
      </c>
      <c r="N15" s="72" t="s">
        <v>33</v>
      </c>
      <c r="O15" s="72" t="s">
        <v>58</v>
      </c>
    </row>
    <row r="16" spans="1:15" ht="23" x14ac:dyDescent="0.35">
      <c r="A16" s="65" t="s">
        <v>54</v>
      </c>
      <c r="B16" s="65" t="s">
        <v>35</v>
      </c>
      <c r="C16" s="65"/>
      <c r="D16" s="65"/>
      <c r="E16" s="71" t="s">
        <v>59</v>
      </c>
      <c r="F16" s="65" t="s">
        <v>56</v>
      </c>
      <c r="G16" s="72" t="s">
        <v>38</v>
      </c>
      <c r="H16" s="73">
        <v>6</v>
      </c>
      <c r="I16" s="72"/>
      <c r="J16" s="72" t="s">
        <v>46</v>
      </c>
      <c r="K16" s="72" t="s">
        <v>57</v>
      </c>
      <c r="L16" s="68" t="s">
        <v>23</v>
      </c>
      <c r="M16" s="72" t="s">
        <v>24</v>
      </c>
      <c r="N16" s="72" t="s">
        <v>33</v>
      </c>
      <c r="O16" s="72" t="s">
        <v>58</v>
      </c>
    </row>
    <row r="17" spans="1:15" ht="22.75" hidden="1" x14ac:dyDescent="0.3">
      <c r="A17" s="65" t="s">
        <v>110</v>
      </c>
      <c r="B17" s="66" t="s">
        <v>85</v>
      </c>
      <c r="C17" s="66" t="s">
        <v>111</v>
      </c>
      <c r="D17" s="66" t="s">
        <v>56</v>
      </c>
      <c r="E17" s="67" t="s">
        <v>112</v>
      </c>
      <c r="F17" s="66" t="s">
        <v>56</v>
      </c>
      <c r="G17" s="68" t="s">
        <v>20</v>
      </c>
      <c r="H17" s="69">
        <v>12</v>
      </c>
      <c r="I17" s="68"/>
      <c r="J17" s="68" t="s">
        <v>46</v>
      </c>
      <c r="K17" s="68" t="s">
        <v>57</v>
      </c>
      <c r="L17" s="68" t="s">
        <v>23</v>
      </c>
      <c r="M17" s="68" t="s">
        <v>24</v>
      </c>
      <c r="N17" s="68" t="s">
        <v>25</v>
      </c>
      <c r="O17" s="68" t="s">
        <v>67</v>
      </c>
    </row>
    <row r="18" spans="1:15" x14ac:dyDescent="0.35">
      <c r="A18" s="65" t="s">
        <v>122</v>
      </c>
      <c r="B18" s="66" t="s">
        <v>35</v>
      </c>
      <c r="C18" s="66"/>
      <c r="D18" s="66"/>
      <c r="E18" s="67" t="s">
        <v>123</v>
      </c>
      <c r="F18" s="66" t="s">
        <v>124</v>
      </c>
      <c r="G18" s="68" t="s">
        <v>38</v>
      </c>
      <c r="H18" s="69">
        <v>3</v>
      </c>
      <c r="I18" s="68"/>
      <c r="J18" s="68" t="s">
        <v>46</v>
      </c>
      <c r="K18" s="68" t="s">
        <v>57</v>
      </c>
      <c r="L18" s="68" t="s">
        <v>23</v>
      </c>
      <c r="M18" s="68" t="s">
        <v>49</v>
      </c>
      <c r="N18" s="68" t="s">
        <v>33</v>
      </c>
      <c r="O18" s="68" t="s">
        <v>51</v>
      </c>
    </row>
    <row r="19" spans="1:15" ht="22.75" hidden="1" x14ac:dyDescent="0.3">
      <c r="A19" s="65" t="s">
        <v>126</v>
      </c>
      <c r="B19" s="66" t="s">
        <v>85</v>
      </c>
      <c r="C19" s="66" t="s">
        <v>111</v>
      </c>
      <c r="D19" s="66" t="s">
        <v>56</v>
      </c>
      <c r="E19" s="67" t="s">
        <v>127</v>
      </c>
      <c r="F19" s="66" t="s">
        <v>56</v>
      </c>
      <c r="G19" s="68" t="s">
        <v>20</v>
      </c>
      <c r="H19" s="68">
        <v>12</v>
      </c>
      <c r="I19" s="68"/>
      <c r="J19" s="68" t="s">
        <v>46</v>
      </c>
      <c r="K19" s="68" t="s">
        <v>57</v>
      </c>
      <c r="L19" s="68" t="s">
        <v>23</v>
      </c>
      <c r="M19" s="68" t="s">
        <v>24</v>
      </c>
      <c r="N19" s="68" t="s">
        <v>25</v>
      </c>
      <c r="O19" s="68" t="s">
        <v>67</v>
      </c>
    </row>
    <row r="20" spans="1:15" ht="34.25" hidden="1" x14ac:dyDescent="0.3">
      <c r="A20" s="65" t="s">
        <v>161</v>
      </c>
      <c r="B20" s="66" t="s">
        <v>28</v>
      </c>
      <c r="C20" s="66" t="s">
        <v>162</v>
      </c>
      <c r="D20" s="66" t="s">
        <v>100</v>
      </c>
      <c r="E20" s="67" t="s">
        <v>163</v>
      </c>
      <c r="F20" s="66" t="s">
        <v>100</v>
      </c>
      <c r="G20" s="68" t="s">
        <v>20</v>
      </c>
      <c r="H20" s="68">
        <v>6</v>
      </c>
      <c r="I20" s="68"/>
      <c r="J20" s="68" t="s">
        <v>46</v>
      </c>
      <c r="K20" s="68" t="s">
        <v>57</v>
      </c>
      <c r="L20" s="68" t="s">
        <v>23</v>
      </c>
      <c r="M20" s="68" t="s">
        <v>24</v>
      </c>
      <c r="N20" s="68" t="s">
        <v>33</v>
      </c>
      <c r="O20" s="68" t="s">
        <v>164</v>
      </c>
    </row>
    <row r="21" spans="1:15" ht="34.5" x14ac:dyDescent="0.35">
      <c r="A21" s="65" t="s">
        <v>161</v>
      </c>
      <c r="B21" s="66" t="s">
        <v>28</v>
      </c>
      <c r="C21" s="66" t="s">
        <v>162</v>
      </c>
      <c r="D21" s="66" t="s">
        <v>100</v>
      </c>
      <c r="E21" s="67" t="s">
        <v>165</v>
      </c>
      <c r="F21" s="66" t="s">
        <v>100</v>
      </c>
      <c r="G21" s="68" t="s">
        <v>75</v>
      </c>
      <c r="H21" s="68">
        <v>6</v>
      </c>
      <c r="I21" s="68"/>
      <c r="J21" s="68" t="s">
        <v>46</v>
      </c>
      <c r="K21" s="68" t="s">
        <v>57</v>
      </c>
      <c r="L21" s="68" t="s">
        <v>23</v>
      </c>
      <c r="M21" s="68" t="s">
        <v>24</v>
      </c>
      <c r="N21" s="68" t="s">
        <v>33</v>
      </c>
      <c r="O21" s="68" t="s">
        <v>42</v>
      </c>
    </row>
    <row r="22" spans="1:15" ht="23" x14ac:dyDescent="0.35">
      <c r="A22" s="65" t="s">
        <v>190</v>
      </c>
      <c r="B22" s="65" t="s">
        <v>35</v>
      </c>
      <c r="C22" s="65"/>
      <c r="D22" s="65"/>
      <c r="E22" s="71" t="s">
        <v>191</v>
      </c>
      <c r="F22" s="65" t="s">
        <v>65</v>
      </c>
      <c r="G22" s="72" t="s">
        <v>38</v>
      </c>
      <c r="H22" s="73">
        <v>6</v>
      </c>
      <c r="I22" s="72"/>
      <c r="J22" s="72" t="s">
        <v>46</v>
      </c>
      <c r="K22" s="72" t="s">
        <v>57</v>
      </c>
      <c r="L22" s="68" t="s">
        <v>23</v>
      </c>
      <c r="M22" s="72" t="s">
        <v>24</v>
      </c>
      <c r="N22" s="72" t="s">
        <v>25</v>
      </c>
      <c r="O22" s="68" t="s">
        <v>132</v>
      </c>
    </row>
    <row r="23" spans="1:15" ht="22.75" hidden="1" x14ac:dyDescent="0.3">
      <c r="A23" s="65" t="s">
        <v>201</v>
      </c>
      <c r="B23" s="66" t="s">
        <v>16</v>
      </c>
      <c r="C23" s="66" t="s">
        <v>162</v>
      </c>
      <c r="D23" s="66" t="s">
        <v>100</v>
      </c>
      <c r="E23" s="67" t="s">
        <v>202</v>
      </c>
      <c r="F23" s="66" t="s">
        <v>100</v>
      </c>
      <c r="G23" s="68" t="s">
        <v>20</v>
      </c>
      <c r="H23" s="68">
        <v>6</v>
      </c>
      <c r="I23" s="68"/>
      <c r="J23" s="68" t="s">
        <v>46</v>
      </c>
      <c r="K23" s="68" t="s">
        <v>57</v>
      </c>
      <c r="L23" s="68" t="s">
        <v>23</v>
      </c>
      <c r="M23" s="68" t="s">
        <v>24</v>
      </c>
      <c r="N23" s="68" t="s">
        <v>25</v>
      </c>
      <c r="O23" s="68" t="s">
        <v>164</v>
      </c>
    </row>
    <row r="24" spans="1:15" ht="34.25" hidden="1" x14ac:dyDescent="0.3">
      <c r="A24" s="65" t="s">
        <v>201</v>
      </c>
      <c r="B24" s="66" t="s">
        <v>16</v>
      </c>
      <c r="C24" s="66" t="s">
        <v>162</v>
      </c>
      <c r="D24" s="66" t="s">
        <v>100</v>
      </c>
      <c r="E24" s="67" t="s">
        <v>203</v>
      </c>
      <c r="F24" s="66" t="s">
        <v>100</v>
      </c>
      <c r="G24" s="68" t="s">
        <v>20</v>
      </c>
      <c r="H24" s="69">
        <v>6</v>
      </c>
      <c r="I24" s="68"/>
      <c r="J24" s="68" t="s">
        <v>46</v>
      </c>
      <c r="K24" s="68" t="s">
        <v>57</v>
      </c>
      <c r="L24" s="68" t="s">
        <v>23</v>
      </c>
      <c r="M24" s="68" t="s">
        <v>24</v>
      </c>
      <c r="N24" s="68" t="s">
        <v>33</v>
      </c>
      <c r="O24" s="68" t="s">
        <v>164</v>
      </c>
    </row>
    <row r="25" spans="1:15" ht="24" x14ac:dyDescent="0.35">
      <c r="A25" s="65" t="s">
        <v>255</v>
      </c>
      <c r="B25" s="66" t="s">
        <v>85</v>
      </c>
      <c r="C25" s="66" t="s">
        <v>140</v>
      </c>
      <c r="D25" s="66" t="s">
        <v>216</v>
      </c>
      <c r="E25" s="67" t="s">
        <v>256</v>
      </c>
      <c r="F25" s="66" t="s">
        <v>216</v>
      </c>
      <c r="G25" s="77" t="s">
        <v>257</v>
      </c>
      <c r="H25" s="68">
        <v>12</v>
      </c>
      <c r="I25" s="68"/>
      <c r="J25" s="68" t="s">
        <v>46</v>
      </c>
      <c r="K25" s="68" t="s">
        <v>57</v>
      </c>
      <c r="L25" s="68" t="s">
        <v>23</v>
      </c>
      <c r="M25" s="68" t="s">
        <v>32</v>
      </c>
      <c r="N25" s="68" t="s">
        <v>33</v>
      </c>
      <c r="O25" s="68" t="s">
        <v>76</v>
      </c>
    </row>
    <row r="26" spans="1:15" ht="14.4" hidden="1" x14ac:dyDescent="0.3">
      <c r="A26" s="65" t="s">
        <v>262</v>
      </c>
      <c r="B26" s="66" t="s">
        <v>28</v>
      </c>
      <c r="C26" s="66" t="s">
        <v>17</v>
      </c>
      <c r="D26" s="76" t="s">
        <v>263</v>
      </c>
      <c r="E26" s="67" t="s">
        <v>264</v>
      </c>
      <c r="F26" s="76" t="s">
        <v>263</v>
      </c>
      <c r="G26" s="68" t="s">
        <v>20</v>
      </c>
      <c r="H26" s="68">
        <v>6</v>
      </c>
      <c r="I26" s="68"/>
      <c r="J26" s="68" t="s">
        <v>46</v>
      </c>
      <c r="K26" s="68" t="s">
        <v>57</v>
      </c>
      <c r="L26" s="68" t="s">
        <v>23</v>
      </c>
      <c r="M26" s="68" t="s">
        <v>24</v>
      </c>
      <c r="N26" s="68" t="s">
        <v>25</v>
      </c>
      <c r="O26" s="68" t="s">
        <v>26</v>
      </c>
    </row>
    <row r="27" spans="1:15" ht="34.25" hidden="1" x14ac:dyDescent="0.3">
      <c r="A27" s="65" t="s">
        <v>307</v>
      </c>
      <c r="B27" s="66" t="s">
        <v>28</v>
      </c>
      <c r="C27" s="66" t="s">
        <v>162</v>
      </c>
      <c r="D27" s="66" t="s">
        <v>100</v>
      </c>
      <c r="E27" s="67" t="s">
        <v>308</v>
      </c>
      <c r="F27" s="66" t="s">
        <v>100</v>
      </c>
      <c r="G27" s="68" t="s">
        <v>20</v>
      </c>
      <c r="H27" s="68">
        <v>6</v>
      </c>
      <c r="I27" s="68"/>
      <c r="J27" s="68" t="s">
        <v>46</v>
      </c>
      <c r="K27" s="68" t="s">
        <v>57</v>
      </c>
      <c r="L27" s="68" t="s">
        <v>23</v>
      </c>
      <c r="M27" s="68" t="s">
        <v>24</v>
      </c>
      <c r="N27" s="68" t="s">
        <v>33</v>
      </c>
      <c r="O27" s="68" t="s">
        <v>164</v>
      </c>
    </row>
    <row r="28" spans="1:15" ht="22.75" hidden="1" x14ac:dyDescent="0.3">
      <c r="A28" s="65" t="s">
        <v>347</v>
      </c>
      <c r="B28" s="66" t="s">
        <v>28</v>
      </c>
      <c r="C28" s="66" t="s">
        <v>162</v>
      </c>
      <c r="D28" s="66" t="s">
        <v>100</v>
      </c>
      <c r="E28" s="67" t="s">
        <v>348</v>
      </c>
      <c r="F28" s="66" t="s">
        <v>100</v>
      </c>
      <c r="G28" s="68" t="s">
        <v>20</v>
      </c>
      <c r="H28" s="69">
        <v>6</v>
      </c>
      <c r="I28" s="68"/>
      <c r="J28" s="68" t="s">
        <v>46</v>
      </c>
      <c r="K28" s="68" t="s">
        <v>57</v>
      </c>
      <c r="L28" s="68" t="s">
        <v>23</v>
      </c>
      <c r="M28" s="68" t="s">
        <v>24</v>
      </c>
      <c r="N28" s="68" t="s">
        <v>25</v>
      </c>
      <c r="O28" s="68" t="s">
        <v>164</v>
      </c>
    </row>
    <row r="29" spans="1:15" ht="14.4" hidden="1" x14ac:dyDescent="0.3">
      <c r="A29" s="65" t="s">
        <v>349</v>
      </c>
      <c r="B29" s="66" t="s">
        <v>28</v>
      </c>
      <c r="C29" s="66" t="s">
        <v>17</v>
      </c>
      <c r="D29" s="76" t="s">
        <v>263</v>
      </c>
      <c r="E29" s="67" t="s">
        <v>351</v>
      </c>
      <c r="F29" s="76" t="s">
        <v>263</v>
      </c>
      <c r="G29" s="68" t="s">
        <v>20</v>
      </c>
      <c r="H29" s="68">
        <v>6</v>
      </c>
      <c r="I29" s="68"/>
      <c r="J29" s="68" t="s">
        <v>46</v>
      </c>
      <c r="K29" s="68" t="s">
        <v>57</v>
      </c>
      <c r="L29" s="68" t="s">
        <v>23</v>
      </c>
      <c r="M29" s="68" t="s">
        <v>24</v>
      </c>
      <c r="N29" s="68" t="s">
        <v>25</v>
      </c>
      <c r="O29" s="68" t="s">
        <v>26</v>
      </c>
    </row>
    <row r="30" spans="1:15" ht="14.4" hidden="1" x14ac:dyDescent="0.3">
      <c r="A30" s="65" t="s">
        <v>355</v>
      </c>
      <c r="B30" s="66" t="s">
        <v>85</v>
      </c>
      <c r="C30" s="66" t="s">
        <v>17</v>
      </c>
      <c r="D30" s="66" t="s">
        <v>174</v>
      </c>
      <c r="E30" s="67" t="s">
        <v>356</v>
      </c>
      <c r="F30" s="66" t="s">
        <v>174</v>
      </c>
      <c r="G30" s="68" t="s">
        <v>20</v>
      </c>
      <c r="H30" s="69">
        <v>6</v>
      </c>
      <c r="I30" s="68"/>
      <c r="J30" s="68" t="s">
        <v>46</v>
      </c>
      <c r="K30" s="68" t="s">
        <v>57</v>
      </c>
      <c r="L30" s="68" t="s">
        <v>23</v>
      </c>
      <c r="M30" s="68" t="s">
        <v>24</v>
      </c>
      <c r="N30" s="68" t="s">
        <v>33</v>
      </c>
      <c r="O30" s="68" t="s">
        <v>79</v>
      </c>
    </row>
    <row r="31" spans="1:15" ht="14.4" hidden="1" x14ac:dyDescent="0.3">
      <c r="A31" s="65" t="s">
        <v>355</v>
      </c>
      <c r="B31" s="66" t="s">
        <v>85</v>
      </c>
      <c r="C31" s="66" t="s">
        <v>17</v>
      </c>
      <c r="D31" s="66" t="s">
        <v>174</v>
      </c>
      <c r="E31" s="67" t="s">
        <v>357</v>
      </c>
      <c r="F31" s="66" t="s">
        <v>174</v>
      </c>
      <c r="G31" s="68" t="s">
        <v>20</v>
      </c>
      <c r="H31" s="69">
        <v>6</v>
      </c>
      <c r="I31" s="68"/>
      <c r="J31" s="68" t="s">
        <v>46</v>
      </c>
      <c r="K31" s="68" t="s">
        <v>57</v>
      </c>
      <c r="L31" s="68" t="s">
        <v>23</v>
      </c>
      <c r="M31" s="68" t="s">
        <v>24</v>
      </c>
      <c r="N31" s="68" t="s">
        <v>33</v>
      </c>
      <c r="O31" s="68" t="s">
        <v>79</v>
      </c>
    </row>
    <row r="32" spans="1:15" ht="23" x14ac:dyDescent="0.35">
      <c r="A32" s="65" t="s">
        <v>362</v>
      </c>
      <c r="B32" s="66" t="s">
        <v>35</v>
      </c>
      <c r="C32" s="66"/>
      <c r="D32" s="66"/>
      <c r="E32" s="67" t="s">
        <v>363</v>
      </c>
      <c r="F32" s="66" t="s">
        <v>214</v>
      </c>
      <c r="G32" s="68" t="s">
        <v>38</v>
      </c>
      <c r="H32" s="68">
        <v>6</v>
      </c>
      <c r="I32" s="68"/>
      <c r="J32" s="68" t="s">
        <v>46</v>
      </c>
      <c r="K32" s="68" t="s">
        <v>57</v>
      </c>
      <c r="L32" s="68" t="s">
        <v>23</v>
      </c>
      <c r="M32" s="68" t="s">
        <v>24</v>
      </c>
      <c r="N32" s="68" t="s">
        <v>33</v>
      </c>
      <c r="O32" s="68" t="s">
        <v>42</v>
      </c>
    </row>
    <row r="33" spans="1:15" ht="23" x14ac:dyDescent="0.35">
      <c r="A33" s="65" t="s">
        <v>362</v>
      </c>
      <c r="B33" s="66" t="s">
        <v>35</v>
      </c>
      <c r="C33" s="66"/>
      <c r="D33" s="66"/>
      <c r="E33" s="67" t="s">
        <v>364</v>
      </c>
      <c r="F33" s="66" t="s">
        <v>214</v>
      </c>
      <c r="G33" s="68" t="s">
        <v>38</v>
      </c>
      <c r="H33" s="68">
        <v>6</v>
      </c>
      <c r="I33" s="68"/>
      <c r="J33" s="68" t="s">
        <v>46</v>
      </c>
      <c r="K33" s="68" t="s">
        <v>57</v>
      </c>
      <c r="L33" s="68" t="s">
        <v>23</v>
      </c>
      <c r="M33" s="68" t="s">
        <v>24</v>
      </c>
      <c r="N33" s="68" t="s">
        <v>33</v>
      </c>
      <c r="O33" s="68" t="s">
        <v>42</v>
      </c>
    </row>
    <row r="34" spans="1:15" ht="23" x14ac:dyDescent="0.35">
      <c r="A34" s="65" t="s">
        <v>365</v>
      </c>
      <c r="B34" s="65" t="s">
        <v>35</v>
      </c>
      <c r="C34" s="65"/>
      <c r="D34" s="65"/>
      <c r="E34" s="71" t="s">
        <v>366</v>
      </c>
      <c r="F34" s="65" t="s">
        <v>65</v>
      </c>
      <c r="G34" s="72" t="s">
        <v>38</v>
      </c>
      <c r="H34" s="72">
        <v>6</v>
      </c>
      <c r="I34" s="72"/>
      <c r="J34" s="72" t="s">
        <v>46</v>
      </c>
      <c r="K34" s="72" t="s">
        <v>57</v>
      </c>
      <c r="L34" s="68" t="s">
        <v>23</v>
      </c>
      <c r="M34" s="72" t="s">
        <v>24</v>
      </c>
      <c r="N34" s="72" t="s">
        <v>25</v>
      </c>
      <c r="O34" s="68" t="s">
        <v>132</v>
      </c>
    </row>
  </sheetData>
  <autoFilter ref="A12:M34">
    <filterColumn colId="6">
      <filters blank="1">
        <filter val="C.D.P._x000a_Suppl.retr."/>
        <filter val="Contratto"/>
        <filter val="Suppl. retr."/>
        <filter val="TIPOLOGIA"/>
      </filters>
    </filterColumn>
  </autoFilter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75" zoomScaleNormal="75" workbookViewId="0">
      <selection activeCell="Q31" sqref="Q31"/>
    </sheetView>
  </sheetViews>
  <sheetFormatPr defaultRowHeight="14.5" x14ac:dyDescent="0.35"/>
  <cols>
    <col min="1" max="1" width="14.08984375" customWidth="1"/>
    <col min="5" max="5" width="15.6328125" customWidth="1"/>
    <col min="12" max="12" width="9.1796875" bestFit="1" customWidth="1"/>
    <col min="17" max="17" width="3.453125" customWidth="1"/>
  </cols>
  <sheetData>
    <row r="1" spans="1:25" x14ac:dyDescent="0.35">
      <c r="B1" s="98" t="s">
        <v>400</v>
      </c>
      <c r="C1" s="98"/>
      <c r="D1" s="98"/>
      <c r="E1" s="98"/>
      <c r="F1" s="98"/>
      <c r="G1" s="98"/>
      <c r="H1" s="98">
        <v>1209</v>
      </c>
      <c r="M1" t="s">
        <v>405</v>
      </c>
    </row>
    <row r="2" spans="1:25" ht="14.5" customHeight="1" x14ac:dyDescent="0.35">
      <c r="C2" s="159" t="s">
        <v>421</v>
      </c>
      <c r="D2" s="163" t="s">
        <v>424</v>
      </c>
      <c r="E2" s="164"/>
      <c r="F2" s="150">
        <f>E10</f>
        <v>612</v>
      </c>
      <c r="G2" s="159">
        <f>F2+F3</f>
        <v>741</v>
      </c>
      <c r="H2" s="159">
        <f>G2</f>
        <v>741</v>
      </c>
      <c r="M2" s="24">
        <f>SUBTOTAL(109,'database Dicatech 20132014'!H5:H177)</f>
        <v>1209</v>
      </c>
    </row>
    <row r="3" spans="1:25" x14ac:dyDescent="0.35">
      <c r="C3" s="160"/>
      <c r="D3" s="163" t="s">
        <v>422</v>
      </c>
      <c r="E3" s="164"/>
      <c r="F3" s="151">
        <f>E22</f>
        <v>129</v>
      </c>
      <c r="G3" s="160"/>
      <c r="H3" s="160"/>
    </row>
    <row r="4" spans="1:25" x14ac:dyDescent="0.35">
      <c r="C4" s="165" t="s">
        <v>423</v>
      </c>
      <c r="D4" s="163" t="s">
        <v>424</v>
      </c>
      <c r="E4" s="164"/>
      <c r="F4" s="99">
        <f>E14</f>
        <v>114</v>
      </c>
      <c r="G4" s="159">
        <f>F4+F5</f>
        <v>156</v>
      </c>
      <c r="H4" s="159">
        <f>G4+G6</f>
        <v>468</v>
      </c>
      <c r="Y4" s="89"/>
    </row>
    <row r="5" spans="1:25" x14ac:dyDescent="0.35">
      <c r="C5" s="166"/>
      <c r="D5" s="167" t="s">
        <v>422</v>
      </c>
      <c r="E5" s="168"/>
      <c r="F5" s="84">
        <f>E26</f>
        <v>42</v>
      </c>
      <c r="G5" s="160"/>
      <c r="H5" s="169"/>
      <c r="J5" s="84"/>
      <c r="L5" s="24"/>
    </row>
    <row r="6" spans="1:25" x14ac:dyDescent="0.35">
      <c r="C6" s="170"/>
      <c r="D6" s="167" t="s">
        <v>398</v>
      </c>
      <c r="E6" s="168"/>
      <c r="F6" s="81">
        <f>E34</f>
        <v>312</v>
      </c>
      <c r="G6" s="81">
        <f>F6</f>
        <v>312</v>
      </c>
      <c r="H6" s="160"/>
      <c r="J6" s="84"/>
      <c r="L6" s="24"/>
    </row>
    <row r="7" spans="1:25" ht="42" customHeight="1" x14ac:dyDescent="0.35"/>
    <row r="8" spans="1:25" x14ac:dyDescent="0.35">
      <c r="B8" s="152" t="s">
        <v>17</v>
      </c>
      <c r="C8" s="153"/>
      <c r="D8" s="154"/>
      <c r="E8" s="114" t="s">
        <v>393</v>
      </c>
      <c r="F8" s="115" t="s">
        <v>85</v>
      </c>
      <c r="G8" s="116" t="s">
        <v>16</v>
      </c>
      <c r="H8" s="117" t="s">
        <v>28</v>
      </c>
    </row>
    <row r="9" spans="1:25" x14ac:dyDescent="0.35">
      <c r="B9" t="s">
        <v>401</v>
      </c>
      <c r="E9" s="87">
        <v>71</v>
      </c>
      <c r="F9" s="87">
        <v>22</v>
      </c>
      <c r="G9" s="88">
        <v>16</v>
      </c>
      <c r="H9" s="89">
        <v>33</v>
      </c>
    </row>
    <row r="10" spans="1:25" ht="14.4" customHeight="1" x14ac:dyDescent="0.35">
      <c r="A10" t="s">
        <v>414</v>
      </c>
      <c r="B10" s="106" t="s">
        <v>407</v>
      </c>
      <c r="C10" s="107"/>
      <c r="D10" s="107"/>
      <c r="E10" s="108">
        <v>612</v>
      </c>
      <c r="F10" s="108">
        <v>216</v>
      </c>
      <c r="G10" s="109">
        <v>195</v>
      </c>
      <c r="H10" s="110">
        <v>201</v>
      </c>
    </row>
    <row r="11" spans="1:25" ht="18" customHeight="1" x14ac:dyDescent="0.35">
      <c r="B11" s="111" t="s">
        <v>420</v>
      </c>
      <c r="C11" s="112"/>
      <c r="D11" s="112"/>
      <c r="E11" s="128">
        <f>E10/E9</f>
        <v>8.6197183098591541</v>
      </c>
      <c r="F11" s="113">
        <f>F10/F9</f>
        <v>9.8181818181818183</v>
      </c>
      <c r="G11" s="129">
        <f>G10/G9</f>
        <v>12.1875</v>
      </c>
      <c r="H11" s="130">
        <f>H10/H9</f>
        <v>6.0909090909090908</v>
      </c>
    </row>
    <row r="13" spans="1:25" x14ac:dyDescent="0.35">
      <c r="B13" s="131" t="s">
        <v>411</v>
      </c>
      <c r="C13" s="132"/>
      <c r="D13" s="132"/>
      <c r="E13" s="133">
        <v>17</v>
      </c>
      <c r="F13" s="134">
        <v>3</v>
      </c>
      <c r="G13" s="135">
        <v>2</v>
      </c>
      <c r="H13" s="136">
        <v>12</v>
      </c>
    </row>
    <row r="14" spans="1:25" x14ac:dyDescent="0.35">
      <c r="A14" t="s">
        <v>418</v>
      </c>
      <c r="B14" s="137" t="s">
        <v>409</v>
      </c>
      <c r="C14" s="138"/>
      <c r="D14" s="138"/>
      <c r="E14" s="139">
        <v>114</v>
      </c>
      <c r="F14" s="140">
        <v>18</v>
      </c>
      <c r="G14" s="141">
        <v>12</v>
      </c>
      <c r="H14" s="142">
        <v>84</v>
      </c>
      <c r="I14" s="25"/>
    </row>
    <row r="15" spans="1:25" x14ac:dyDescent="0.35">
      <c r="B15" s="146" t="s">
        <v>420</v>
      </c>
      <c r="C15" s="147"/>
      <c r="D15" s="147"/>
      <c r="E15" s="148">
        <f>E14/E13</f>
        <v>6.7058823529411766</v>
      </c>
      <c r="F15" s="148">
        <f>F14/F13</f>
        <v>6</v>
      </c>
      <c r="G15" s="148">
        <f>G14/G13</f>
        <v>6</v>
      </c>
      <c r="H15" s="148">
        <f>H14/H13</f>
        <v>7</v>
      </c>
      <c r="I15" s="26"/>
    </row>
    <row r="17" spans="1:9" x14ac:dyDescent="0.35">
      <c r="B17" s="102" t="s">
        <v>402</v>
      </c>
      <c r="C17" s="103"/>
      <c r="D17" s="103"/>
      <c r="E17" s="121">
        <v>726</v>
      </c>
      <c r="F17" s="122">
        <v>234</v>
      </c>
      <c r="G17" s="125">
        <v>207</v>
      </c>
      <c r="H17" s="127">
        <v>285</v>
      </c>
    </row>
    <row r="18" spans="1:9" ht="14.4" customHeight="1" x14ac:dyDescent="0.35">
      <c r="B18" s="104" t="s">
        <v>403</v>
      </c>
      <c r="C18" s="105"/>
      <c r="D18" s="105"/>
      <c r="E18" s="120">
        <f>E17/E9</f>
        <v>10.225352112676056</v>
      </c>
      <c r="F18" s="123">
        <f>F17/F9</f>
        <v>10.636363636363637</v>
      </c>
      <c r="G18" s="124">
        <f>G17/G9</f>
        <v>12.9375</v>
      </c>
      <c r="H18" s="126">
        <f>H17/H9</f>
        <v>8.6363636363636367</v>
      </c>
      <c r="I18" s="25"/>
    </row>
    <row r="19" spans="1:9" ht="8.4" customHeight="1" x14ac:dyDescent="0.35">
      <c r="E19" s="91"/>
      <c r="F19" s="90"/>
      <c r="G19" s="91"/>
      <c r="H19" s="91"/>
    </row>
    <row r="20" spans="1:9" x14ac:dyDescent="0.35">
      <c r="B20" s="152" t="s">
        <v>408</v>
      </c>
      <c r="C20" s="153"/>
      <c r="D20" s="154"/>
      <c r="E20" s="118" t="s">
        <v>393</v>
      </c>
      <c r="F20" s="115" t="s">
        <v>85</v>
      </c>
      <c r="G20" s="116" t="s">
        <v>16</v>
      </c>
      <c r="H20" s="117" t="s">
        <v>28</v>
      </c>
    </row>
    <row r="21" spans="1:9" x14ac:dyDescent="0.35">
      <c r="B21" t="s">
        <v>406</v>
      </c>
      <c r="E21" s="99">
        <f>3+1+7+5</f>
        <v>16</v>
      </c>
      <c r="F21" s="99">
        <f>6</f>
        <v>6</v>
      </c>
      <c r="G21" s="100">
        <f>3</f>
        <v>3</v>
      </c>
      <c r="H21" s="101">
        <f>7</f>
        <v>7</v>
      </c>
    </row>
    <row r="22" spans="1:9" ht="14.4" customHeight="1" x14ac:dyDescent="0.35">
      <c r="A22" t="s">
        <v>415</v>
      </c>
      <c r="B22" s="106" t="s">
        <v>407</v>
      </c>
      <c r="C22" s="107"/>
      <c r="D22" s="107"/>
      <c r="E22" s="119">
        <f>135-6</f>
        <v>129</v>
      </c>
      <c r="F22" s="108">
        <f>60-6</f>
        <v>54</v>
      </c>
      <c r="G22" s="109">
        <v>33</v>
      </c>
      <c r="H22" s="110">
        <v>42</v>
      </c>
    </row>
    <row r="23" spans="1:9" ht="9" customHeight="1" x14ac:dyDescent="0.35">
      <c r="B23" s="111" t="s">
        <v>420</v>
      </c>
      <c r="C23" s="112"/>
      <c r="D23" s="112"/>
      <c r="E23" s="113">
        <f>E22/E21</f>
        <v>8.0625</v>
      </c>
      <c r="F23" s="113">
        <f>F22/F21</f>
        <v>9</v>
      </c>
      <c r="G23" s="113">
        <f>G22/G21</f>
        <v>11</v>
      </c>
      <c r="H23" s="113">
        <f>H22/H21</f>
        <v>6</v>
      </c>
    </row>
    <row r="25" spans="1:9" x14ac:dyDescent="0.35">
      <c r="B25" s="131" t="s">
        <v>411</v>
      </c>
      <c r="C25" s="132"/>
      <c r="D25" s="132"/>
      <c r="E25" s="133">
        <v>7</v>
      </c>
      <c r="F25" s="134">
        <v>1</v>
      </c>
      <c r="G25" s="135">
        <v>1</v>
      </c>
      <c r="H25" s="136">
        <v>5</v>
      </c>
    </row>
    <row r="26" spans="1:9" x14ac:dyDescent="0.35">
      <c r="A26" t="s">
        <v>416</v>
      </c>
      <c r="B26" s="137" t="s">
        <v>409</v>
      </c>
      <c r="C26" s="138"/>
      <c r="D26" s="138"/>
      <c r="E26" s="139">
        <f>36+6</f>
        <v>42</v>
      </c>
      <c r="F26" s="140">
        <v>6</v>
      </c>
      <c r="G26" s="141">
        <v>6</v>
      </c>
      <c r="H26" s="142">
        <v>30</v>
      </c>
    </row>
    <row r="27" spans="1:9" x14ac:dyDescent="0.35">
      <c r="B27" s="143" t="s">
        <v>420</v>
      </c>
      <c r="C27" s="144"/>
      <c r="D27" s="144"/>
      <c r="E27" s="145">
        <f>E26/E25</f>
        <v>6</v>
      </c>
      <c r="F27" s="145">
        <f>F26/F25</f>
        <v>6</v>
      </c>
      <c r="G27" s="145">
        <f>G26/G25</f>
        <v>6</v>
      </c>
      <c r="H27" s="145">
        <f>H26/H25</f>
        <v>6</v>
      </c>
    </row>
    <row r="28" spans="1:9" x14ac:dyDescent="0.35">
      <c r="E28" s="91"/>
      <c r="F28" s="91"/>
      <c r="G28" s="91"/>
      <c r="H28" s="91"/>
    </row>
    <row r="29" spans="1:9" x14ac:dyDescent="0.35">
      <c r="B29" s="102" t="s">
        <v>402</v>
      </c>
      <c r="C29" s="103"/>
      <c r="D29" s="103"/>
      <c r="E29" s="121">
        <f>171</f>
        <v>171</v>
      </c>
      <c r="F29" s="122">
        <v>60</v>
      </c>
      <c r="G29" s="125">
        <v>39</v>
      </c>
      <c r="H29" s="127">
        <v>72</v>
      </c>
    </row>
    <row r="30" spans="1:9" x14ac:dyDescent="0.35">
      <c r="B30" s="104" t="s">
        <v>420</v>
      </c>
      <c r="C30" s="105"/>
      <c r="D30" s="105"/>
      <c r="E30" s="120">
        <f>E29/E21</f>
        <v>10.6875</v>
      </c>
      <c r="F30" s="123">
        <f>F29/F21</f>
        <v>10</v>
      </c>
      <c r="G30" s="124">
        <f>G29/G21</f>
        <v>13</v>
      </c>
      <c r="H30" s="126">
        <f>H29/H21</f>
        <v>10.285714285714286</v>
      </c>
    </row>
    <row r="32" spans="1:9" x14ac:dyDescent="0.35">
      <c r="B32" s="152" t="s">
        <v>412</v>
      </c>
      <c r="C32" s="153"/>
      <c r="D32" s="154"/>
      <c r="E32" s="118" t="s">
        <v>393</v>
      </c>
    </row>
    <row r="33" spans="1:8" x14ac:dyDescent="0.35">
      <c r="B33" t="s">
        <v>413</v>
      </c>
      <c r="E33" s="99">
        <v>43</v>
      </c>
    </row>
    <row r="34" spans="1:8" x14ac:dyDescent="0.35">
      <c r="A34" t="s">
        <v>417</v>
      </c>
      <c r="B34" s="102" t="s">
        <v>402</v>
      </c>
      <c r="C34" s="103"/>
      <c r="D34" s="103"/>
      <c r="E34" s="121">
        <v>312</v>
      </c>
    </row>
    <row r="35" spans="1:8" x14ac:dyDescent="0.35">
      <c r="B35" s="104" t="s">
        <v>410</v>
      </c>
      <c r="C35" s="105"/>
      <c r="D35" s="105"/>
      <c r="E35" s="120">
        <f>E34/E33</f>
        <v>7.2558139534883717</v>
      </c>
    </row>
    <row r="39" spans="1:8" x14ac:dyDescent="0.35">
      <c r="B39" s="152" t="s">
        <v>419</v>
      </c>
      <c r="C39" s="153"/>
      <c r="D39" s="154"/>
      <c r="E39" s="114" t="s">
        <v>393</v>
      </c>
      <c r="F39" s="115" t="s">
        <v>85</v>
      </c>
      <c r="G39" s="116" t="s">
        <v>16</v>
      </c>
      <c r="H39" s="117" t="s">
        <v>28</v>
      </c>
    </row>
    <row r="40" spans="1:8" x14ac:dyDescent="0.35">
      <c r="B40" t="s">
        <v>401</v>
      </c>
      <c r="E40" s="87">
        <f>E9+E21</f>
        <v>87</v>
      </c>
      <c r="F40" s="87">
        <v>22</v>
      </c>
      <c r="G40" s="88">
        <v>16</v>
      </c>
      <c r="H40" s="89">
        <v>33</v>
      </c>
    </row>
    <row r="41" spans="1:8" x14ac:dyDescent="0.35">
      <c r="A41" t="s">
        <v>394</v>
      </c>
      <c r="B41" s="106" t="s">
        <v>407</v>
      </c>
      <c r="C41" s="107"/>
      <c r="D41" s="107"/>
      <c r="E41" s="108">
        <f>E10+E22</f>
        <v>741</v>
      </c>
      <c r="F41" s="108">
        <v>216</v>
      </c>
      <c r="G41" s="109">
        <v>195</v>
      </c>
      <c r="H41" s="110">
        <v>201</v>
      </c>
    </row>
    <row r="42" spans="1:8" x14ac:dyDescent="0.35">
      <c r="B42" s="111" t="s">
        <v>420</v>
      </c>
      <c r="C42" s="112"/>
      <c r="D42" s="112"/>
      <c r="E42" s="128">
        <f>E41/E40</f>
        <v>8.5172413793103452</v>
      </c>
      <c r="F42" s="113">
        <f>F41/F40</f>
        <v>9.8181818181818183</v>
      </c>
      <c r="G42" s="129">
        <f>G41/G40</f>
        <v>12.1875</v>
      </c>
      <c r="H42" s="130">
        <f>H41/H40</f>
        <v>6.0909090909090908</v>
      </c>
    </row>
  </sheetData>
  <mergeCells count="15">
    <mergeCell ref="G2:G3"/>
    <mergeCell ref="H2:H3"/>
    <mergeCell ref="D3:E3"/>
    <mergeCell ref="C4:C6"/>
    <mergeCell ref="D4:E4"/>
    <mergeCell ref="G4:G5"/>
    <mergeCell ref="H4:H6"/>
    <mergeCell ref="D5:E5"/>
    <mergeCell ref="D6:E6"/>
    <mergeCell ref="B8:D8"/>
    <mergeCell ref="B20:D20"/>
    <mergeCell ref="B32:D32"/>
    <mergeCell ref="B39:D39"/>
    <mergeCell ref="C2:C3"/>
    <mergeCell ref="D2:E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55"/>
  <sheetViews>
    <sheetView zoomScale="55" zoomScaleNormal="55" workbookViewId="0">
      <selection activeCell="I59" sqref="I59"/>
    </sheetView>
  </sheetViews>
  <sheetFormatPr defaultRowHeight="14.5" x14ac:dyDescent="0.35"/>
  <cols>
    <col min="1" max="1" width="19.81640625" customWidth="1"/>
    <col min="2" max="2" width="10.6328125" customWidth="1"/>
    <col min="5" max="5" width="15" customWidth="1"/>
    <col min="7" max="7" width="17" customWidth="1"/>
    <col min="8" max="8" width="11.54296875" customWidth="1"/>
    <col min="9" max="9" width="13" customWidth="1"/>
  </cols>
  <sheetData>
    <row r="1" spans="1:15" ht="14.4" x14ac:dyDescent="0.3">
      <c r="A1" t="s">
        <v>399</v>
      </c>
      <c r="B1">
        <f>SUM(H13:H55)-12</f>
        <v>309</v>
      </c>
    </row>
    <row r="3" spans="1:15" ht="14.4" x14ac:dyDescent="0.3">
      <c r="C3" s="27" t="s">
        <v>85</v>
      </c>
      <c r="D3" s="28" t="s">
        <v>16</v>
      </c>
      <c r="E3" s="29" t="s">
        <v>28</v>
      </c>
      <c r="H3" s="40" t="s">
        <v>17</v>
      </c>
      <c r="I3" s="39" t="s">
        <v>118</v>
      </c>
    </row>
    <row r="4" spans="1:15" x14ac:dyDescent="0.35">
      <c r="A4" s="155" t="s">
        <v>394</v>
      </c>
      <c r="B4" s="33">
        <f>H17+H18+H19+H20+H21+H23+H24+H25+H27+H28+H31+H32+H33+H34+H37+H38+H39+H40+H41+H42+H43+H46+H47+H48+H49+H54</f>
        <v>222</v>
      </c>
      <c r="C4" s="32">
        <f>H18+H19+H20+H23+H24+H27+H37+H38+H40+H42+H48+H49</f>
        <v>120</v>
      </c>
      <c r="D4" s="30">
        <f>H25+H31+H32+H33+H34+H41+H54</f>
        <v>54</v>
      </c>
      <c r="E4" s="31">
        <f>H17+H21+H28+H39+H43+H46+H47</f>
        <v>48</v>
      </c>
      <c r="F4" s="47" t="s">
        <v>396</v>
      </c>
      <c r="H4" s="41">
        <f>H14+H15+H17+H18+H19+H20+H21</f>
        <v>54</v>
      </c>
      <c r="I4" s="38">
        <f>H16</f>
        <v>6</v>
      </c>
    </row>
    <row r="5" spans="1:15" x14ac:dyDescent="0.35">
      <c r="A5" s="156"/>
      <c r="B5" s="44">
        <f>B4/$B$1</f>
        <v>0.71844660194174759</v>
      </c>
      <c r="C5" s="45">
        <f>C4/$B$4</f>
        <v>0.54054054054054057</v>
      </c>
      <c r="D5" s="46">
        <f>D4/$B$4</f>
        <v>0.24324324324324326</v>
      </c>
      <c r="E5" s="35">
        <f>E4/$B$4</f>
        <v>0.21621621621621623</v>
      </c>
      <c r="F5" s="48" t="s">
        <v>395</v>
      </c>
      <c r="H5" s="36">
        <f>H4/$B$4</f>
        <v>0.24324324324324326</v>
      </c>
      <c r="I5" s="43">
        <f>I4/$B$4</f>
        <v>2.7027027027027029E-2</v>
      </c>
    </row>
    <row r="7" spans="1:15" ht="14.4" x14ac:dyDescent="0.3">
      <c r="H7" s="7" t="s">
        <v>17</v>
      </c>
      <c r="I7" s="42" t="s">
        <v>140</v>
      </c>
      <c r="J7" s="42" t="s">
        <v>162</v>
      </c>
      <c r="K7" s="7" t="s">
        <v>398</v>
      </c>
    </row>
    <row r="8" spans="1:15" x14ac:dyDescent="0.35">
      <c r="A8" s="157" t="s">
        <v>397</v>
      </c>
      <c r="B8" s="42">
        <f>H14+H15+H16+H22+H29+H30+H35+H36+H37/2+H44+H45+H50+H51+H53+H55</f>
        <v>87</v>
      </c>
      <c r="C8" s="48" t="s">
        <v>396</v>
      </c>
      <c r="D8" s="26"/>
      <c r="E8" s="26"/>
      <c r="H8" s="42">
        <f>H44+H45+H55</f>
        <v>18</v>
      </c>
      <c r="I8" s="24">
        <v>6</v>
      </c>
      <c r="J8" s="24">
        <f>H29</f>
        <v>6</v>
      </c>
      <c r="K8" s="42">
        <f>H14+H15+H16+H22+H30+H35+H36+H50+H51+H52+H53</f>
        <v>63</v>
      </c>
    </row>
    <row r="9" spans="1:15" x14ac:dyDescent="0.35">
      <c r="A9" s="158"/>
      <c r="B9" s="34">
        <f>B8/B1</f>
        <v>0.28155339805825241</v>
      </c>
      <c r="C9" s="48" t="s">
        <v>395</v>
      </c>
      <c r="D9" s="26"/>
      <c r="E9" s="26"/>
      <c r="H9" s="36">
        <f>H8/$B$8</f>
        <v>0.20689655172413793</v>
      </c>
      <c r="I9" s="36">
        <f>I8/$B$8</f>
        <v>6.8965517241379309E-2</v>
      </c>
      <c r="J9" s="36">
        <f>J8/$B$8</f>
        <v>6.8965517241379309E-2</v>
      </c>
      <c r="K9" s="37">
        <f>K8/$B$8</f>
        <v>0.72413793103448276</v>
      </c>
    </row>
    <row r="13" spans="1:15" ht="27.65" customHeight="1" x14ac:dyDescent="0.3">
      <c r="A13" s="18" t="s">
        <v>0</v>
      </c>
      <c r="B13" s="1" t="s">
        <v>1</v>
      </c>
      <c r="C13" s="1" t="s">
        <v>2</v>
      </c>
      <c r="D13" s="1" t="s">
        <v>3</v>
      </c>
      <c r="E13" s="15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2" t="s">
        <v>14</v>
      </c>
    </row>
    <row r="14" spans="1:15" ht="27" customHeight="1" x14ac:dyDescent="0.35">
      <c r="A14" s="6" t="s">
        <v>54</v>
      </c>
      <c r="B14" s="6" t="s">
        <v>35</v>
      </c>
      <c r="C14" s="6"/>
      <c r="D14" s="6"/>
      <c r="E14" s="17" t="s">
        <v>55</v>
      </c>
      <c r="F14" s="6" t="s">
        <v>56</v>
      </c>
      <c r="G14" s="9" t="s">
        <v>38</v>
      </c>
      <c r="H14" s="13">
        <v>6</v>
      </c>
      <c r="I14" s="9"/>
      <c r="J14" s="9" t="s">
        <v>46</v>
      </c>
      <c r="K14" s="9" t="s">
        <v>57</v>
      </c>
      <c r="L14" s="4" t="s">
        <v>23</v>
      </c>
      <c r="M14" s="9" t="s">
        <v>24</v>
      </c>
      <c r="N14" s="9" t="s">
        <v>33</v>
      </c>
      <c r="O14" s="9" t="s">
        <v>58</v>
      </c>
    </row>
    <row r="15" spans="1:15" ht="20" x14ac:dyDescent="0.35">
      <c r="A15" s="6" t="s">
        <v>54</v>
      </c>
      <c r="B15" s="6" t="s">
        <v>35</v>
      </c>
      <c r="C15" s="6"/>
      <c r="D15" s="6"/>
      <c r="E15" s="17" t="s">
        <v>59</v>
      </c>
      <c r="F15" s="6" t="s">
        <v>56</v>
      </c>
      <c r="G15" s="9" t="s">
        <v>38</v>
      </c>
      <c r="H15" s="13">
        <v>6</v>
      </c>
      <c r="I15" s="9"/>
      <c r="J15" s="9" t="s">
        <v>46</v>
      </c>
      <c r="K15" s="9" t="s">
        <v>57</v>
      </c>
      <c r="L15" s="4" t="s">
        <v>23</v>
      </c>
      <c r="M15" s="9" t="s">
        <v>24</v>
      </c>
      <c r="N15" s="9" t="s">
        <v>33</v>
      </c>
      <c r="O15" s="9" t="s">
        <v>58</v>
      </c>
    </row>
    <row r="16" spans="1:15" ht="20" x14ac:dyDescent="0.35">
      <c r="A16" s="6" t="s">
        <v>84</v>
      </c>
      <c r="B16" s="3" t="s">
        <v>35</v>
      </c>
      <c r="C16" s="3"/>
      <c r="D16" s="3"/>
      <c r="E16" s="16" t="s">
        <v>88</v>
      </c>
      <c r="F16" s="3" t="s">
        <v>86</v>
      </c>
      <c r="G16" s="4" t="s">
        <v>89</v>
      </c>
      <c r="H16" s="5">
        <v>6</v>
      </c>
      <c r="I16" s="4"/>
      <c r="J16" s="4" t="s">
        <v>46</v>
      </c>
      <c r="K16" s="4" t="s">
        <v>90</v>
      </c>
      <c r="L16" s="4" t="s">
        <v>23</v>
      </c>
      <c r="M16" s="4" t="s">
        <v>32</v>
      </c>
      <c r="N16" s="4" t="s">
        <v>33</v>
      </c>
      <c r="O16" s="4" t="s">
        <v>51</v>
      </c>
    </row>
    <row r="17" spans="1:15" ht="25.25" hidden="1" customHeight="1" x14ac:dyDescent="0.3">
      <c r="A17" s="12" t="s">
        <v>91</v>
      </c>
      <c r="B17" s="3" t="s">
        <v>28</v>
      </c>
      <c r="C17" s="3" t="s">
        <v>17</v>
      </c>
      <c r="D17" s="3" t="s">
        <v>70</v>
      </c>
      <c r="E17" s="16" t="s">
        <v>92</v>
      </c>
      <c r="F17" s="3" t="s">
        <v>70</v>
      </c>
      <c r="G17" s="4" t="s">
        <v>20</v>
      </c>
      <c r="H17" s="4">
        <v>12</v>
      </c>
      <c r="I17" s="10"/>
      <c r="J17" s="4" t="s">
        <v>46</v>
      </c>
      <c r="K17" s="4" t="s">
        <v>90</v>
      </c>
      <c r="L17" s="4" t="s">
        <v>23</v>
      </c>
      <c r="M17" s="4" t="s">
        <v>49</v>
      </c>
      <c r="N17" s="4" t="s">
        <v>33</v>
      </c>
      <c r="O17" s="4" t="s">
        <v>26</v>
      </c>
    </row>
    <row r="18" spans="1:15" ht="20.399999999999999" hidden="1" x14ac:dyDescent="0.3">
      <c r="A18" s="6" t="s">
        <v>110</v>
      </c>
      <c r="B18" s="3" t="s">
        <v>85</v>
      </c>
      <c r="C18" s="3" t="s">
        <v>111</v>
      </c>
      <c r="D18" s="3" t="s">
        <v>56</v>
      </c>
      <c r="E18" s="16" t="s">
        <v>112</v>
      </c>
      <c r="F18" s="3" t="s">
        <v>56</v>
      </c>
      <c r="G18" s="4" t="s">
        <v>20</v>
      </c>
      <c r="H18" s="5">
        <v>12</v>
      </c>
      <c r="I18" s="4"/>
      <c r="J18" s="4" t="s">
        <v>46</v>
      </c>
      <c r="K18" s="4" t="s">
        <v>57</v>
      </c>
      <c r="L18" s="4" t="s">
        <v>23</v>
      </c>
      <c r="M18" s="4" t="s">
        <v>24</v>
      </c>
      <c r="N18" s="4" t="s">
        <v>25</v>
      </c>
      <c r="O18" s="4" t="s">
        <v>67</v>
      </c>
    </row>
    <row r="19" spans="1:15" ht="14.4" hidden="1" x14ac:dyDescent="0.3">
      <c r="A19" s="6" t="s">
        <v>113</v>
      </c>
      <c r="B19" s="3" t="s">
        <v>85</v>
      </c>
      <c r="C19" s="3" t="s">
        <v>17</v>
      </c>
      <c r="D19" s="3" t="s">
        <v>37</v>
      </c>
      <c r="E19" s="16" t="s">
        <v>114</v>
      </c>
      <c r="F19" s="3" t="s">
        <v>37</v>
      </c>
      <c r="G19" s="4" t="s">
        <v>20</v>
      </c>
      <c r="H19" s="5">
        <v>6</v>
      </c>
      <c r="I19" s="4"/>
      <c r="J19" s="4" t="s">
        <v>46</v>
      </c>
      <c r="K19" s="4" t="s">
        <v>115</v>
      </c>
      <c r="L19" s="4" t="s">
        <v>23</v>
      </c>
      <c r="M19" s="4" t="s">
        <v>32</v>
      </c>
      <c r="N19" s="4" t="s">
        <v>25</v>
      </c>
      <c r="O19" s="4" t="s">
        <v>26</v>
      </c>
    </row>
    <row r="20" spans="1:15" ht="14.4" hidden="1" x14ac:dyDescent="0.3">
      <c r="A20" s="6" t="s">
        <v>113</v>
      </c>
      <c r="B20" s="3" t="s">
        <v>85</v>
      </c>
      <c r="C20" s="3" t="s">
        <v>17</v>
      </c>
      <c r="D20" s="3" t="s">
        <v>37</v>
      </c>
      <c r="E20" s="16" t="s">
        <v>116</v>
      </c>
      <c r="F20" s="3" t="s">
        <v>37</v>
      </c>
      <c r="G20" s="4" t="s">
        <v>20</v>
      </c>
      <c r="H20" s="5">
        <v>6</v>
      </c>
      <c r="I20" s="4"/>
      <c r="J20" s="4" t="s">
        <v>46</v>
      </c>
      <c r="K20" s="4" t="s">
        <v>90</v>
      </c>
      <c r="L20" s="4" t="s">
        <v>23</v>
      </c>
      <c r="M20" s="4" t="s">
        <v>32</v>
      </c>
      <c r="N20" s="4" t="s">
        <v>33</v>
      </c>
      <c r="O20" s="4" t="s">
        <v>26</v>
      </c>
    </row>
    <row r="21" spans="1:15" ht="24" hidden="1" customHeight="1" x14ac:dyDescent="0.3">
      <c r="A21" s="6" t="s">
        <v>117</v>
      </c>
      <c r="B21" s="3" t="s">
        <v>28</v>
      </c>
      <c r="C21" s="3" t="s">
        <v>118</v>
      </c>
      <c r="D21" s="3" t="s">
        <v>119</v>
      </c>
      <c r="E21" s="16" t="s">
        <v>120</v>
      </c>
      <c r="F21" s="3" t="s">
        <v>119</v>
      </c>
      <c r="G21" s="4" t="s">
        <v>20</v>
      </c>
      <c r="H21" s="4">
        <v>6</v>
      </c>
      <c r="I21" s="4"/>
      <c r="J21" s="4" t="s">
        <v>46</v>
      </c>
      <c r="K21" s="4" t="s">
        <v>90</v>
      </c>
      <c r="L21" s="4" t="s">
        <v>23</v>
      </c>
      <c r="M21" s="4" t="s">
        <v>32</v>
      </c>
      <c r="N21" s="4" t="s">
        <v>25</v>
      </c>
      <c r="O21" s="4" t="s">
        <v>121</v>
      </c>
    </row>
    <row r="22" spans="1:15" ht="19.75" customHeight="1" x14ac:dyDescent="0.35">
      <c r="A22" s="6" t="s">
        <v>122</v>
      </c>
      <c r="B22" s="3" t="s">
        <v>35</v>
      </c>
      <c r="C22" s="3"/>
      <c r="D22" s="3"/>
      <c r="E22" s="16" t="s">
        <v>123</v>
      </c>
      <c r="F22" s="3" t="s">
        <v>124</v>
      </c>
      <c r="G22" s="4" t="s">
        <v>38</v>
      </c>
      <c r="H22" s="5">
        <v>3</v>
      </c>
      <c r="I22" s="4"/>
      <c r="J22" s="4" t="s">
        <v>46</v>
      </c>
      <c r="K22" s="4" t="s">
        <v>57</v>
      </c>
      <c r="L22" s="4" t="s">
        <v>23</v>
      </c>
      <c r="M22" s="4" t="s">
        <v>49</v>
      </c>
      <c r="N22" s="4" t="s">
        <v>33</v>
      </c>
      <c r="O22" s="4" t="s">
        <v>51</v>
      </c>
    </row>
    <row r="23" spans="1:15" ht="14.4" hidden="1" x14ac:dyDescent="0.3">
      <c r="A23" s="12" t="s">
        <v>125</v>
      </c>
      <c r="B23" s="3" t="s">
        <v>85</v>
      </c>
      <c r="C23" s="3" t="s">
        <v>17</v>
      </c>
      <c r="D23" s="3" t="s">
        <v>45</v>
      </c>
      <c r="E23" s="16" t="s">
        <v>44</v>
      </c>
      <c r="F23" s="3" t="s">
        <v>45</v>
      </c>
      <c r="G23" s="4" t="s">
        <v>20</v>
      </c>
      <c r="H23" s="4">
        <v>12</v>
      </c>
      <c r="I23" s="10"/>
      <c r="J23" s="4" t="s">
        <v>46</v>
      </c>
      <c r="K23" s="4" t="s">
        <v>90</v>
      </c>
      <c r="L23" s="4" t="s">
        <v>23</v>
      </c>
      <c r="M23" s="4" t="s">
        <v>49</v>
      </c>
      <c r="N23" s="4" t="s">
        <v>25</v>
      </c>
      <c r="O23" s="4" t="s">
        <v>26</v>
      </c>
    </row>
    <row r="24" spans="1:15" ht="20.399999999999999" hidden="1" x14ac:dyDescent="0.3">
      <c r="A24" s="6" t="s">
        <v>126</v>
      </c>
      <c r="B24" s="3" t="s">
        <v>85</v>
      </c>
      <c r="C24" s="3" t="s">
        <v>111</v>
      </c>
      <c r="D24" s="3" t="s">
        <v>56</v>
      </c>
      <c r="E24" s="16" t="s">
        <v>127</v>
      </c>
      <c r="F24" s="3" t="s">
        <v>56</v>
      </c>
      <c r="G24" s="4" t="s">
        <v>20</v>
      </c>
      <c r="H24" s="4">
        <v>12</v>
      </c>
      <c r="I24" s="4"/>
      <c r="J24" s="4" t="s">
        <v>46</v>
      </c>
      <c r="K24" s="4" t="s">
        <v>57</v>
      </c>
      <c r="L24" s="4" t="s">
        <v>23</v>
      </c>
      <c r="M24" s="4" t="s">
        <v>24</v>
      </c>
      <c r="N24" s="4" t="s">
        <v>25</v>
      </c>
      <c r="O24" s="4" t="s">
        <v>67</v>
      </c>
    </row>
    <row r="25" spans="1:15" ht="14.4" hidden="1" x14ac:dyDescent="0.3">
      <c r="A25" s="6" t="s">
        <v>128</v>
      </c>
      <c r="B25" s="3" t="s">
        <v>16</v>
      </c>
      <c r="C25" s="3" t="s">
        <v>17</v>
      </c>
      <c r="D25" s="3" t="s">
        <v>29</v>
      </c>
      <c r="E25" s="16" t="s">
        <v>129</v>
      </c>
      <c r="F25" s="3" t="s">
        <v>29</v>
      </c>
      <c r="G25" s="4" t="s">
        <v>20</v>
      </c>
      <c r="H25" s="5">
        <v>12</v>
      </c>
      <c r="I25" s="4"/>
      <c r="J25" s="4" t="s">
        <v>46</v>
      </c>
      <c r="K25" s="4" t="s">
        <v>90</v>
      </c>
      <c r="L25" s="4" t="s">
        <v>23</v>
      </c>
      <c r="M25" s="4" t="s">
        <v>32</v>
      </c>
      <c r="N25" s="4" t="s">
        <v>25</v>
      </c>
      <c r="O25" s="4" t="s">
        <v>26</v>
      </c>
    </row>
    <row r="26" spans="1:15" ht="14.4" hidden="1" x14ac:dyDescent="0.3">
      <c r="A26" s="12" t="s">
        <v>142</v>
      </c>
      <c r="B26" s="3" t="s">
        <v>85</v>
      </c>
      <c r="C26" s="3" t="s">
        <v>17</v>
      </c>
      <c r="D26" s="6" t="s">
        <v>18</v>
      </c>
      <c r="E26" s="17" t="s">
        <v>97</v>
      </c>
      <c r="F26" s="6" t="s">
        <v>18</v>
      </c>
      <c r="G26" s="4" t="s">
        <v>20</v>
      </c>
      <c r="H26" s="9">
        <v>12</v>
      </c>
      <c r="I26" s="9" t="s">
        <v>145</v>
      </c>
      <c r="J26" s="9" t="s">
        <v>46</v>
      </c>
      <c r="K26" s="9" t="s">
        <v>115</v>
      </c>
      <c r="L26" s="4" t="s">
        <v>23</v>
      </c>
      <c r="M26" s="9" t="s">
        <v>49</v>
      </c>
      <c r="N26" s="9" t="s">
        <v>33</v>
      </c>
      <c r="O26" s="4" t="s">
        <v>26</v>
      </c>
    </row>
    <row r="27" spans="1:15" ht="14.4" hidden="1" x14ac:dyDescent="0.3">
      <c r="A27" s="6" t="s">
        <v>142</v>
      </c>
      <c r="B27" s="3" t="s">
        <v>85</v>
      </c>
      <c r="C27" s="3" t="s">
        <v>17</v>
      </c>
      <c r="D27" s="3" t="s">
        <v>18</v>
      </c>
      <c r="E27" s="16" t="s">
        <v>146</v>
      </c>
      <c r="F27" s="3" t="s">
        <v>18</v>
      </c>
      <c r="G27" s="4" t="s">
        <v>20</v>
      </c>
      <c r="H27" s="4">
        <v>12</v>
      </c>
      <c r="I27" s="10"/>
      <c r="J27" s="4" t="s">
        <v>46</v>
      </c>
      <c r="K27" s="4" t="s">
        <v>90</v>
      </c>
      <c r="L27" s="4" t="s">
        <v>23</v>
      </c>
      <c r="M27" s="4" t="s">
        <v>49</v>
      </c>
      <c r="N27" s="4" t="s">
        <v>33</v>
      </c>
      <c r="O27" s="4" t="s">
        <v>26</v>
      </c>
    </row>
    <row r="28" spans="1:15" ht="30.65" hidden="1" x14ac:dyDescent="0.3">
      <c r="A28" s="6" t="s">
        <v>161</v>
      </c>
      <c r="B28" s="3" t="s">
        <v>28</v>
      </c>
      <c r="C28" s="3" t="s">
        <v>162</v>
      </c>
      <c r="D28" s="3" t="s">
        <v>100</v>
      </c>
      <c r="E28" s="16" t="s">
        <v>163</v>
      </c>
      <c r="F28" s="3" t="s">
        <v>100</v>
      </c>
      <c r="G28" s="4" t="s">
        <v>20</v>
      </c>
      <c r="H28" s="4">
        <v>6</v>
      </c>
      <c r="I28" s="4"/>
      <c r="J28" s="4" t="s">
        <v>46</v>
      </c>
      <c r="K28" s="4" t="s">
        <v>57</v>
      </c>
      <c r="L28" s="4" t="s">
        <v>23</v>
      </c>
      <c r="M28" s="4" t="s">
        <v>24</v>
      </c>
      <c r="N28" s="4" t="s">
        <v>33</v>
      </c>
      <c r="O28" s="4" t="s">
        <v>164</v>
      </c>
    </row>
    <row r="29" spans="1:15" ht="30.65" hidden="1" x14ac:dyDescent="0.3">
      <c r="A29" s="6" t="s">
        <v>161</v>
      </c>
      <c r="B29" s="3" t="s">
        <v>28</v>
      </c>
      <c r="C29" s="3" t="s">
        <v>162</v>
      </c>
      <c r="D29" s="3" t="s">
        <v>100</v>
      </c>
      <c r="E29" s="16" t="s">
        <v>165</v>
      </c>
      <c r="F29" s="3" t="s">
        <v>100</v>
      </c>
      <c r="G29" s="4" t="s">
        <v>75</v>
      </c>
      <c r="H29" s="4">
        <v>6</v>
      </c>
      <c r="I29" s="4"/>
      <c r="J29" s="4" t="s">
        <v>46</v>
      </c>
      <c r="K29" s="4" t="s">
        <v>57</v>
      </c>
      <c r="L29" s="4" t="s">
        <v>23</v>
      </c>
      <c r="M29" s="4" t="s">
        <v>24</v>
      </c>
      <c r="N29" s="4" t="s">
        <v>33</v>
      </c>
      <c r="O29" s="4" t="s">
        <v>42</v>
      </c>
    </row>
    <row r="30" spans="1:15" ht="20" x14ac:dyDescent="0.35">
      <c r="A30" s="6" t="s">
        <v>190</v>
      </c>
      <c r="B30" s="6" t="s">
        <v>35</v>
      </c>
      <c r="C30" s="6"/>
      <c r="D30" s="6"/>
      <c r="E30" s="17" t="s">
        <v>191</v>
      </c>
      <c r="F30" s="6" t="s">
        <v>65</v>
      </c>
      <c r="G30" s="9" t="s">
        <v>38</v>
      </c>
      <c r="H30" s="13">
        <v>6</v>
      </c>
      <c r="I30" s="9"/>
      <c r="J30" s="9" t="s">
        <v>46</v>
      </c>
      <c r="K30" s="9" t="s">
        <v>57</v>
      </c>
      <c r="L30" s="4" t="s">
        <v>23</v>
      </c>
      <c r="M30" s="9" t="s">
        <v>24</v>
      </c>
      <c r="N30" s="9" t="s">
        <v>25</v>
      </c>
      <c r="O30" s="4" t="s">
        <v>132</v>
      </c>
    </row>
    <row r="31" spans="1:15" ht="20.399999999999999" hidden="1" x14ac:dyDescent="0.3">
      <c r="A31" s="6" t="s">
        <v>201</v>
      </c>
      <c r="B31" s="3" t="s">
        <v>16</v>
      </c>
      <c r="C31" s="3" t="s">
        <v>162</v>
      </c>
      <c r="D31" s="3" t="s">
        <v>100</v>
      </c>
      <c r="E31" s="16" t="s">
        <v>202</v>
      </c>
      <c r="F31" s="3" t="s">
        <v>100</v>
      </c>
      <c r="G31" s="4" t="s">
        <v>20</v>
      </c>
      <c r="H31" s="4">
        <v>6</v>
      </c>
      <c r="I31" s="4"/>
      <c r="J31" s="4" t="s">
        <v>46</v>
      </c>
      <c r="K31" s="4" t="s">
        <v>57</v>
      </c>
      <c r="L31" s="4" t="s">
        <v>23</v>
      </c>
      <c r="M31" s="4" t="s">
        <v>24</v>
      </c>
      <c r="N31" s="4" t="s">
        <v>25</v>
      </c>
      <c r="O31" s="4" t="s">
        <v>164</v>
      </c>
    </row>
    <row r="32" spans="1:15" ht="30.65" hidden="1" x14ac:dyDescent="0.3">
      <c r="A32" s="6" t="s">
        <v>201</v>
      </c>
      <c r="B32" s="3" t="s">
        <v>16</v>
      </c>
      <c r="C32" s="3" t="s">
        <v>162</v>
      </c>
      <c r="D32" s="3" t="s">
        <v>100</v>
      </c>
      <c r="E32" s="16" t="s">
        <v>203</v>
      </c>
      <c r="F32" s="3" t="s">
        <v>100</v>
      </c>
      <c r="G32" s="4" t="s">
        <v>20</v>
      </c>
      <c r="H32" s="5">
        <v>6</v>
      </c>
      <c r="I32" s="4"/>
      <c r="J32" s="4" t="s">
        <v>46</v>
      </c>
      <c r="K32" s="4" t="s">
        <v>57</v>
      </c>
      <c r="L32" s="4" t="s">
        <v>23</v>
      </c>
      <c r="M32" s="4" t="s">
        <v>24</v>
      </c>
      <c r="N32" s="4" t="s">
        <v>33</v>
      </c>
      <c r="O32" s="4" t="s">
        <v>164</v>
      </c>
    </row>
    <row r="33" spans="1:15" ht="14.4" hidden="1" x14ac:dyDescent="0.3">
      <c r="A33" s="6" t="s">
        <v>206</v>
      </c>
      <c r="B33" s="3" t="s">
        <v>16</v>
      </c>
      <c r="C33" s="3" t="s">
        <v>17</v>
      </c>
      <c r="D33" s="3" t="s">
        <v>103</v>
      </c>
      <c r="E33" s="16" t="s">
        <v>207</v>
      </c>
      <c r="F33" s="3" t="s">
        <v>103</v>
      </c>
      <c r="G33" s="4" t="s">
        <v>20</v>
      </c>
      <c r="H33" s="5">
        <v>6</v>
      </c>
      <c r="I33" s="4"/>
      <c r="J33" s="4" t="s">
        <v>46</v>
      </c>
      <c r="K33" s="4" t="s">
        <v>90</v>
      </c>
      <c r="L33" s="4" t="s">
        <v>23</v>
      </c>
      <c r="M33" s="4" t="s">
        <v>32</v>
      </c>
      <c r="N33" s="4" t="s">
        <v>33</v>
      </c>
      <c r="O33" s="4" t="s">
        <v>26</v>
      </c>
    </row>
    <row r="34" spans="1:15" ht="20.399999999999999" hidden="1" x14ac:dyDescent="0.3">
      <c r="A34" s="6" t="s">
        <v>221</v>
      </c>
      <c r="B34" s="3" t="s">
        <v>16</v>
      </c>
      <c r="C34" s="3" t="s">
        <v>17</v>
      </c>
      <c r="D34" s="3" t="s">
        <v>103</v>
      </c>
      <c r="E34" s="16" t="s">
        <v>223</v>
      </c>
      <c r="F34" s="3" t="s">
        <v>103</v>
      </c>
      <c r="G34" s="4" t="s">
        <v>20</v>
      </c>
      <c r="H34" s="5">
        <v>6</v>
      </c>
      <c r="I34" s="4"/>
      <c r="J34" s="4" t="s">
        <v>46</v>
      </c>
      <c r="K34" s="4" t="s">
        <v>115</v>
      </c>
      <c r="L34" s="4" t="s">
        <v>23</v>
      </c>
      <c r="M34" s="4" t="s">
        <v>32</v>
      </c>
      <c r="N34" s="4" t="s">
        <v>33</v>
      </c>
      <c r="O34" s="4" t="s">
        <v>26</v>
      </c>
    </row>
    <row r="35" spans="1:15" x14ac:dyDescent="0.35">
      <c r="A35" s="6" t="s">
        <v>245</v>
      </c>
      <c r="B35" s="6" t="s">
        <v>246</v>
      </c>
      <c r="C35" s="6"/>
      <c r="D35" s="6" t="s">
        <v>83</v>
      </c>
      <c r="E35" s="17" t="s">
        <v>247</v>
      </c>
      <c r="F35" s="6" t="s">
        <v>83</v>
      </c>
      <c r="G35" s="9" t="s">
        <v>38</v>
      </c>
      <c r="H35" s="13">
        <v>6</v>
      </c>
      <c r="I35" s="9"/>
      <c r="J35" s="9" t="s">
        <v>46</v>
      </c>
      <c r="K35" s="9" t="s">
        <v>115</v>
      </c>
      <c r="L35" s="4" t="s">
        <v>23</v>
      </c>
      <c r="M35" s="9" t="s">
        <v>32</v>
      </c>
      <c r="N35" s="9" t="s">
        <v>33</v>
      </c>
      <c r="O35" s="9" t="s">
        <v>58</v>
      </c>
    </row>
    <row r="36" spans="1:15" ht="41.5" x14ac:dyDescent="0.35">
      <c r="A36" s="12" t="s">
        <v>248</v>
      </c>
      <c r="B36" s="3" t="s">
        <v>35</v>
      </c>
      <c r="C36" s="3"/>
      <c r="D36" s="3"/>
      <c r="E36" s="16" t="s">
        <v>249</v>
      </c>
      <c r="F36" s="3" t="s">
        <v>70</v>
      </c>
      <c r="G36" s="4" t="s">
        <v>38</v>
      </c>
      <c r="H36" s="4">
        <v>6</v>
      </c>
      <c r="I36" s="10"/>
      <c r="J36" s="4" t="s">
        <v>46</v>
      </c>
      <c r="K36" s="4" t="s">
        <v>115</v>
      </c>
      <c r="L36" s="4" t="s">
        <v>23</v>
      </c>
      <c r="M36" s="4" t="s">
        <v>49</v>
      </c>
      <c r="N36" s="4" t="s">
        <v>33</v>
      </c>
      <c r="O36" s="14" t="s">
        <v>250</v>
      </c>
    </row>
    <row r="37" spans="1:15" ht="21.65" hidden="1" x14ac:dyDescent="0.3">
      <c r="A37" s="6" t="s">
        <v>255</v>
      </c>
      <c r="B37" s="3" t="s">
        <v>85</v>
      </c>
      <c r="C37" s="3" t="s">
        <v>140</v>
      </c>
      <c r="D37" s="3" t="s">
        <v>216</v>
      </c>
      <c r="E37" s="16" t="s">
        <v>256</v>
      </c>
      <c r="F37" s="3" t="s">
        <v>216</v>
      </c>
      <c r="G37" s="14" t="s">
        <v>257</v>
      </c>
      <c r="H37" s="4">
        <v>12</v>
      </c>
      <c r="I37" s="4"/>
      <c r="J37" s="4" t="s">
        <v>46</v>
      </c>
      <c r="K37" s="4" t="s">
        <v>57</v>
      </c>
      <c r="L37" s="4" t="s">
        <v>23</v>
      </c>
      <c r="M37" s="4" t="s">
        <v>32</v>
      </c>
      <c r="N37" s="4" t="s">
        <v>33</v>
      </c>
      <c r="O37" s="4" t="s">
        <v>76</v>
      </c>
    </row>
    <row r="38" spans="1:15" ht="20.399999999999999" hidden="1" x14ac:dyDescent="0.3">
      <c r="A38" s="12" t="s">
        <v>261</v>
      </c>
      <c r="B38" s="3" t="s">
        <v>85</v>
      </c>
      <c r="C38" s="3" t="s">
        <v>17</v>
      </c>
      <c r="D38" s="3" t="s">
        <v>211</v>
      </c>
      <c r="E38" s="16" t="s">
        <v>210</v>
      </c>
      <c r="F38" s="3" t="s">
        <v>211</v>
      </c>
      <c r="G38" s="4" t="s">
        <v>20</v>
      </c>
      <c r="H38" s="4">
        <v>12</v>
      </c>
      <c r="I38" s="10"/>
      <c r="J38" s="4" t="s">
        <v>46</v>
      </c>
      <c r="K38" s="4" t="s">
        <v>90</v>
      </c>
      <c r="L38" s="4" t="s">
        <v>23</v>
      </c>
      <c r="M38" s="4" t="s">
        <v>49</v>
      </c>
      <c r="N38" s="4" t="s">
        <v>25</v>
      </c>
      <c r="O38" s="4" t="s">
        <v>26</v>
      </c>
    </row>
    <row r="39" spans="1:15" ht="14.4" hidden="1" x14ac:dyDescent="0.3">
      <c r="A39" s="6" t="s">
        <v>262</v>
      </c>
      <c r="B39" s="3" t="s">
        <v>28</v>
      </c>
      <c r="C39" s="3" t="s">
        <v>17</v>
      </c>
      <c r="D39" s="11" t="s">
        <v>263</v>
      </c>
      <c r="E39" s="16" t="s">
        <v>264</v>
      </c>
      <c r="F39" s="11" t="s">
        <v>263</v>
      </c>
      <c r="G39" s="4" t="s">
        <v>20</v>
      </c>
      <c r="H39" s="4">
        <v>6</v>
      </c>
      <c r="I39" s="4"/>
      <c r="J39" s="4" t="s">
        <v>46</v>
      </c>
      <c r="K39" s="4" t="s">
        <v>57</v>
      </c>
      <c r="L39" s="4" t="s">
        <v>23</v>
      </c>
      <c r="M39" s="4" t="s">
        <v>24</v>
      </c>
      <c r="N39" s="4" t="s">
        <v>25</v>
      </c>
      <c r="O39" s="4" t="s">
        <v>26</v>
      </c>
    </row>
    <row r="40" spans="1:15" ht="20.399999999999999" hidden="1" x14ac:dyDescent="0.3">
      <c r="A40" s="6" t="s">
        <v>295</v>
      </c>
      <c r="B40" s="3" t="s">
        <v>85</v>
      </c>
      <c r="C40" s="3" t="s">
        <v>17</v>
      </c>
      <c r="D40" s="3" t="s">
        <v>29</v>
      </c>
      <c r="E40" s="16" t="s">
        <v>296</v>
      </c>
      <c r="F40" s="3" t="s">
        <v>29</v>
      </c>
      <c r="G40" s="4" t="s">
        <v>20</v>
      </c>
      <c r="H40" s="5">
        <v>12</v>
      </c>
      <c r="I40" s="4"/>
      <c r="J40" s="4" t="s">
        <v>46</v>
      </c>
      <c r="K40" s="4" t="s">
        <v>115</v>
      </c>
      <c r="L40" s="4" t="s">
        <v>23</v>
      </c>
      <c r="M40" s="4" t="s">
        <v>32</v>
      </c>
      <c r="N40" s="4" t="s">
        <v>25</v>
      </c>
      <c r="O40" s="4" t="s">
        <v>26</v>
      </c>
    </row>
    <row r="41" spans="1:15" ht="30.65" hidden="1" x14ac:dyDescent="0.3">
      <c r="A41" s="6" t="s">
        <v>297</v>
      </c>
      <c r="B41" s="3" t="s">
        <v>16</v>
      </c>
      <c r="C41" s="3" t="s">
        <v>17</v>
      </c>
      <c r="D41" s="3" t="s">
        <v>86</v>
      </c>
      <c r="E41" s="16" t="s">
        <v>300</v>
      </c>
      <c r="F41" s="3" t="s">
        <v>86</v>
      </c>
      <c r="G41" s="4" t="s">
        <v>20</v>
      </c>
      <c r="H41" s="5">
        <v>6</v>
      </c>
      <c r="I41" s="4"/>
      <c r="J41" s="4" t="s">
        <v>46</v>
      </c>
      <c r="K41" s="4" t="s">
        <v>115</v>
      </c>
      <c r="L41" s="4" t="s">
        <v>23</v>
      </c>
      <c r="M41" s="4" t="s">
        <v>32</v>
      </c>
      <c r="N41" s="4" t="s">
        <v>25</v>
      </c>
      <c r="O41" s="4" t="s">
        <v>26</v>
      </c>
    </row>
    <row r="42" spans="1:15" ht="30.65" hidden="1" x14ac:dyDescent="0.3">
      <c r="A42" s="12" t="s">
        <v>301</v>
      </c>
      <c r="B42" s="3" t="s">
        <v>85</v>
      </c>
      <c r="C42" s="3" t="s">
        <v>17</v>
      </c>
      <c r="D42" s="3" t="s">
        <v>45</v>
      </c>
      <c r="E42" s="16" t="s">
        <v>302</v>
      </c>
      <c r="F42" s="3" t="s">
        <v>45</v>
      </c>
      <c r="G42" s="4" t="s">
        <v>20</v>
      </c>
      <c r="H42" s="4">
        <v>12</v>
      </c>
      <c r="I42" s="10"/>
      <c r="J42" s="4" t="s">
        <v>46</v>
      </c>
      <c r="K42" s="4" t="s">
        <v>115</v>
      </c>
      <c r="L42" s="4" t="s">
        <v>23</v>
      </c>
      <c r="M42" s="4" t="s">
        <v>49</v>
      </c>
      <c r="N42" s="4" t="s">
        <v>25</v>
      </c>
      <c r="O42" s="4" t="s">
        <v>26</v>
      </c>
    </row>
    <row r="43" spans="1:15" ht="30.65" hidden="1" x14ac:dyDescent="0.3">
      <c r="A43" s="6" t="s">
        <v>307</v>
      </c>
      <c r="B43" s="3" t="s">
        <v>28</v>
      </c>
      <c r="C43" s="3" t="s">
        <v>162</v>
      </c>
      <c r="D43" s="3" t="s">
        <v>100</v>
      </c>
      <c r="E43" s="16" t="s">
        <v>308</v>
      </c>
      <c r="F43" s="3" t="s">
        <v>100</v>
      </c>
      <c r="G43" s="4" t="s">
        <v>20</v>
      </c>
      <c r="H43" s="4">
        <v>6</v>
      </c>
      <c r="I43" s="4"/>
      <c r="J43" s="4" t="s">
        <v>46</v>
      </c>
      <c r="K43" s="4" t="s">
        <v>57</v>
      </c>
      <c r="L43" s="4" t="s">
        <v>23</v>
      </c>
      <c r="M43" s="4" t="s">
        <v>24</v>
      </c>
      <c r="N43" s="4" t="s">
        <v>33</v>
      </c>
      <c r="O43" s="4" t="s">
        <v>164</v>
      </c>
    </row>
    <row r="44" spans="1:15" ht="20.399999999999999" hidden="1" x14ac:dyDescent="0.3">
      <c r="A44" s="12" t="s">
        <v>313</v>
      </c>
      <c r="B44" s="3" t="s">
        <v>28</v>
      </c>
      <c r="C44" s="3" t="s">
        <v>17</v>
      </c>
      <c r="D44" s="3" t="s">
        <v>314</v>
      </c>
      <c r="E44" s="16" t="s">
        <v>315</v>
      </c>
      <c r="F44" s="3" t="s">
        <v>314</v>
      </c>
      <c r="G44" s="4" t="s">
        <v>75</v>
      </c>
      <c r="H44" s="4">
        <v>6</v>
      </c>
      <c r="I44" s="10"/>
      <c r="J44" s="4" t="s">
        <v>46</v>
      </c>
      <c r="K44" s="4" t="s">
        <v>115</v>
      </c>
      <c r="L44" s="4" t="s">
        <v>23</v>
      </c>
      <c r="M44" s="4" t="s">
        <v>49</v>
      </c>
      <c r="N44" s="4" t="s">
        <v>33</v>
      </c>
      <c r="O44" s="4" t="s">
        <v>79</v>
      </c>
    </row>
    <row r="45" spans="1:15" ht="20.399999999999999" hidden="1" x14ac:dyDescent="0.3">
      <c r="A45" s="12" t="s">
        <v>335</v>
      </c>
      <c r="B45" s="3" t="s">
        <v>85</v>
      </c>
      <c r="C45" s="3" t="s">
        <v>17</v>
      </c>
      <c r="D45" s="3" t="s">
        <v>73</v>
      </c>
      <c r="E45" s="16" t="s">
        <v>336</v>
      </c>
      <c r="F45" s="3" t="s">
        <v>73</v>
      </c>
      <c r="G45" s="4" t="s">
        <v>75</v>
      </c>
      <c r="H45" s="4">
        <v>6</v>
      </c>
      <c r="I45" s="10"/>
      <c r="J45" s="4" t="s">
        <v>46</v>
      </c>
      <c r="K45" s="4" t="s">
        <v>115</v>
      </c>
      <c r="L45" s="4" t="s">
        <v>23</v>
      </c>
      <c r="M45" s="4" t="s">
        <v>49</v>
      </c>
      <c r="N45" s="4" t="s">
        <v>25</v>
      </c>
      <c r="O45" s="4" t="s">
        <v>76</v>
      </c>
    </row>
    <row r="46" spans="1:15" ht="20.399999999999999" hidden="1" x14ac:dyDescent="0.3">
      <c r="A46" s="6" t="s">
        <v>347</v>
      </c>
      <c r="B46" s="3" t="s">
        <v>28</v>
      </c>
      <c r="C46" s="3" t="s">
        <v>162</v>
      </c>
      <c r="D46" s="3" t="s">
        <v>100</v>
      </c>
      <c r="E46" s="16" t="s">
        <v>348</v>
      </c>
      <c r="F46" s="3" t="s">
        <v>100</v>
      </c>
      <c r="G46" s="4" t="s">
        <v>20</v>
      </c>
      <c r="H46" s="5">
        <v>6</v>
      </c>
      <c r="I46" s="4"/>
      <c r="J46" s="4" t="s">
        <v>46</v>
      </c>
      <c r="K46" s="4" t="s">
        <v>57</v>
      </c>
      <c r="L46" s="4" t="s">
        <v>23</v>
      </c>
      <c r="M46" s="4" t="s">
        <v>24</v>
      </c>
      <c r="N46" s="4" t="s">
        <v>25</v>
      </c>
      <c r="O46" s="4" t="s">
        <v>164</v>
      </c>
    </row>
    <row r="47" spans="1:15" ht="14.4" hidden="1" x14ac:dyDescent="0.3">
      <c r="A47" s="6" t="s">
        <v>349</v>
      </c>
      <c r="B47" s="3" t="s">
        <v>28</v>
      </c>
      <c r="C47" s="3" t="s">
        <v>17</v>
      </c>
      <c r="D47" s="11" t="s">
        <v>263</v>
      </c>
      <c r="E47" s="16" t="s">
        <v>351</v>
      </c>
      <c r="F47" s="11" t="s">
        <v>263</v>
      </c>
      <c r="G47" s="4" t="s">
        <v>20</v>
      </c>
      <c r="H47" s="4">
        <v>6</v>
      </c>
      <c r="I47" s="4"/>
      <c r="J47" s="4" t="s">
        <v>46</v>
      </c>
      <c r="K47" s="4" t="s">
        <v>57</v>
      </c>
      <c r="L47" s="4" t="s">
        <v>23</v>
      </c>
      <c r="M47" s="4" t="s">
        <v>24</v>
      </c>
      <c r="N47" s="4" t="s">
        <v>25</v>
      </c>
      <c r="O47" s="4" t="s">
        <v>26</v>
      </c>
    </row>
    <row r="48" spans="1:15" ht="14.4" hidden="1" x14ac:dyDescent="0.3">
      <c r="A48" s="6" t="s">
        <v>355</v>
      </c>
      <c r="B48" s="3" t="s">
        <v>85</v>
      </c>
      <c r="C48" s="3" t="s">
        <v>17</v>
      </c>
      <c r="D48" s="3" t="s">
        <v>174</v>
      </c>
      <c r="E48" s="16" t="s">
        <v>356</v>
      </c>
      <c r="F48" s="3" t="s">
        <v>174</v>
      </c>
      <c r="G48" s="4" t="s">
        <v>20</v>
      </c>
      <c r="H48" s="5">
        <v>6</v>
      </c>
      <c r="I48" s="4"/>
      <c r="J48" s="4" t="s">
        <v>46</v>
      </c>
      <c r="K48" s="4" t="s">
        <v>57</v>
      </c>
      <c r="L48" s="4" t="s">
        <v>23</v>
      </c>
      <c r="M48" s="4" t="s">
        <v>24</v>
      </c>
      <c r="N48" s="4" t="s">
        <v>33</v>
      </c>
      <c r="O48" s="4" t="s">
        <v>79</v>
      </c>
    </row>
    <row r="49" spans="1:15" ht="14.4" hidden="1" x14ac:dyDescent="0.3">
      <c r="A49" s="6" t="s">
        <v>355</v>
      </c>
      <c r="B49" s="3" t="s">
        <v>85</v>
      </c>
      <c r="C49" s="3" t="s">
        <v>17</v>
      </c>
      <c r="D49" s="3" t="s">
        <v>174</v>
      </c>
      <c r="E49" s="16" t="s">
        <v>357</v>
      </c>
      <c r="F49" s="3" t="s">
        <v>174</v>
      </c>
      <c r="G49" s="4" t="s">
        <v>20</v>
      </c>
      <c r="H49" s="5">
        <v>6</v>
      </c>
      <c r="I49" s="4"/>
      <c r="J49" s="4" t="s">
        <v>46</v>
      </c>
      <c r="K49" s="4" t="s">
        <v>57</v>
      </c>
      <c r="L49" s="4" t="s">
        <v>23</v>
      </c>
      <c r="M49" s="4" t="s">
        <v>24</v>
      </c>
      <c r="N49" s="4" t="s">
        <v>33</v>
      </c>
      <c r="O49" s="4" t="s">
        <v>79</v>
      </c>
    </row>
    <row r="50" spans="1:15" ht="20" x14ac:dyDescent="0.35">
      <c r="A50" s="6" t="s">
        <v>362</v>
      </c>
      <c r="B50" s="3" t="s">
        <v>35</v>
      </c>
      <c r="C50" s="3"/>
      <c r="D50" s="3"/>
      <c r="E50" s="16" t="s">
        <v>363</v>
      </c>
      <c r="F50" s="3" t="s">
        <v>214</v>
      </c>
      <c r="G50" s="4" t="s">
        <v>38</v>
      </c>
      <c r="H50" s="4">
        <v>6</v>
      </c>
      <c r="I50" s="4"/>
      <c r="J50" s="4" t="s">
        <v>46</v>
      </c>
      <c r="K50" s="4" t="s">
        <v>57</v>
      </c>
      <c r="L50" s="4" t="s">
        <v>23</v>
      </c>
      <c r="M50" s="4" t="s">
        <v>24</v>
      </c>
      <c r="N50" s="4" t="s">
        <v>33</v>
      </c>
      <c r="O50" s="4" t="s">
        <v>42</v>
      </c>
    </row>
    <row r="51" spans="1:15" ht="20" x14ac:dyDescent="0.35">
      <c r="A51" s="6" t="s">
        <v>362</v>
      </c>
      <c r="B51" s="3" t="s">
        <v>35</v>
      </c>
      <c r="C51" s="3"/>
      <c r="D51" s="3"/>
      <c r="E51" s="16" t="s">
        <v>364</v>
      </c>
      <c r="F51" s="3" t="s">
        <v>214</v>
      </c>
      <c r="G51" s="4" t="s">
        <v>38</v>
      </c>
      <c r="H51" s="4">
        <v>6</v>
      </c>
      <c r="I51" s="4"/>
      <c r="J51" s="4" t="s">
        <v>46</v>
      </c>
      <c r="K51" s="4" t="s">
        <v>57</v>
      </c>
      <c r="L51" s="4" t="s">
        <v>23</v>
      </c>
      <c r="M51" s="4" t="s">
        <v>24</v>
      </c>
      <c r="N51" s="4" t="s">
        <v>33</v>
      </c>
      <c r="O51" s="4" t="s">
        <v>42</v>
      </c>
    </row>
    <row r="52" spans="1:15" ht="20" x14ac:dyDescent="0.35">
      <c r="A52" s="6" t="s">
        <v>365</v>
      </c>
      <c r="B52" s="6" t="s">
        <v>35</v>
      </c>
      <c r="C52" s="6"/>
      <c r="D52" s="6"/>
      <c r="E52" s="17" t="s">
        <v>366</v>
      </c>
      <c r="F52" s="6" t="s">
        <v>65</v>
      </c>
      <c r="G52" s="9" t="s">
        <v>38</v>
      </c>
      <c r="H52" s="9">
        <v>6</v>
      </c>
      <c r="I52" s="9"/>
      <c r="J52" s="9" t="s">
        <v>46</v>
      </c>
      <c r="K52" s="9" t="s">
        <v>57</v>
      </c>
      <c r="L52" s="4" t="s">
        <v>23</v>
      </c>
      <c r="M52" s="9" t="s">
        <v>24</v>
      </c>
      <c r="N52" s="9" t="s">
        <v>25</v>
      </c>
      <c r="O52" s="4" t="s">
        <v>132</v>
      </c>
    </row>
    <row r="53" spans="1:15" x14ac:dyDescent="0.35">
      <c r="A53" s="19" t="s">
        <v>368</v>
      </c>
      <c r="B53" s="20" t="s">
        <v>35</v>
      </c>
      <c r="C53" s="20"/>
      <c r="D53" s="20"/>
      <c r="E53" s="21" t="s">
        <v>369</v>
      </c>
      <c r="F53" s="20" t="s">
        <v>137</v>
      </c>
      <c r="G53" s="22" t="s">
        <v>370</v>
      </c>
      <c r="H53" s="23">
        <v>6</v>
      </c>
      <c r="I53" s="22"/>
      <c r="J53" s="22" t="s">
        <v>46</v>
      </c>
      <c r="K53" s="22" t="s">
        <v>90</v>
      </c>
      <c r="L53" s="22" t="s">
        <v>23</v>
      </c>
      <c r="M53" s="22" t="s">
        <v>32</v>
      </c>
      <c r="N53" s="22" t="s">
        <v>33</v>
      </c>
      <c r="O53" s="22" t="s">
        <v>42</v>
      </c>
    </row>
    <row r="54" spans="1:15" ht="20.399999999999999" hidden="1" x14ac:dyDescent="0.3">
      <c r="A54" s="12" t="s">
        <v>377</v>
      </c>
      <c r="B54" s="3" t="s">
        <v>16</v>
      </c>
      <c r="C54" s="3" t="s">
        <v>17</v>
      </c>
      <c r="D54" s="3" t="s">
        <v>211</v>
      </c>
      <c r="E54" s="16" t="s">
        <v>210</v>
      </c>
      <c r="F54" s="3" t="s">
        <v>211</v>
      </c>
      <c r="G54" s="4" t="s">
        <v>20</v>
      </c>
      <c r="H54" s="4">
        <v>12</v>
      </c>
      <c r="I54" s="10"/>
      <c r="J54" s="4" t="s">
        <v>46</v>
      </c>
      <c r="K54" s="4" t="s">
        <v>115</v>
      </c>
      <c r="L54" s="4" t="s">
        <v>23</v>
      </c>
      <c r="M54" s="4" t="s">
        <v>49</v>
      </c>
      <c r="N54" s="4" t="s">
        <v>25</v>
      </c>
      <c r="O54" s="4" t="s">
        <v>26</v>
      </c>
    </row>
    <row r="55" spans="1:15" ht="14.4" hidden="1" x14ac:dyDescent="0.3">
      <c r="A55" s="6" t="s">
        <v>381</v>
      </c>
      <c r="B55" s="3" t="s">
        <v>28</v>
      </c>
      <c r="C55" s="3" t="s">
        <v>17</v>
      </c>
      <c r="D55" s="3" t="s">
        <v>263</v>
      </c>
      <c r="E55" s="16" t="s">
        <v>333</v>
      </c>
      <c r="F55" s="3" t="s">
        <v>263</v>
      </c>
      <c r="G55" s="4" t="s">
        <v>75</v>
      </c>
      <c r="H55" s="4">
        <v>6</v>
      </c>
      <c r="I55" s="4"/>
      <c r="J55" s="4" t="s">
        <v>46</v>
      </c>
      <c r="K55" s="4" t="s">
        <v>90</v>
      </c>
      <c r="L55" s="4" t="s">
        <v>23</v>
      </c>
      <c r="M55" s="4" t="s">
        <v>32</v>
      </c>
      <c r="N55" s="4" t="s">
        <v>25</v>
      </c>
      <c r="O55" s="4" t="s">
        <v>79</v>
      </c>
    </row>
  </sheetData>
  <autoFilter ref="A11:M55">
    <filterColumn colId="2">
      <filters>
        <filter val="Dip."/>
      </filters>
    </filterColumn>
    <filterColumn colId="6">
      <filters blank="1">
        <filter val="C.D.P._x000a_Suppl.retr."/>
        <filter val="Contratto"/>
        <filter val="Contratto gratuito"/>
        <filter val="Suppl. retr."/>
        <filter val="TIPOLOGIA"/>
      </filters>
    </filterColumn>
  </autoFilter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0"/>
  <sheetViews>
    <sheetView tabSelected="1" zoomScale="55" zoomScaleNormal="55" workbookViewId="0">
      <selection activeCell="K9" sqref="K9"/>
    </sheetView>
  </sheetViews>
  <sheetFormatPr defaultRowHeight="14.5" x14ac:dyDescent="0.35"/>
  <cols>
    <col min="1" max="1" width="19.81640625" customWidth="1"/>
    <col min="2" max="2" width="22.36328125" customWidth="1"/>
    <col min="3" max="3" width="16.81640625" customWidth="1"/>
    <col min="4" max="4" width="15.90625" customWidth="1"/>
    <col min="5" max="5" width="17" customWidth="1"/>
    <col min="7" max="7" width="11.453125" customWidth="1"/>
    <col min="8" max="8" width="13" customWidth="1"/>
    <col min="9" max="9" width="17.453125" customWidth="1"/>
    <col min="10" max="10" width="15" customWidth="1"/>
    <col min="11" max="11" width="14.54296875" customWidth="1"/>
    <col min="14" max="14" width="11.453125" customWidth="1"/>
    <col min="15" max="15" width="11.08984375" customWidth="1"/>
  </cols>
  <sheetData>
    <row r="1" spans="1:15" ht="14.4" x14ac:dyDescent="0.3">
      <c r="A1" s="61" t="s">
        <v>399</v>
      </c>
      <c r="B1" s="62">
        <f>SUM(H15:H40)</f>
        <v>165</v>
      </c>
    </row>
    <row r="3" spans="1:15" ht="14.4" x14ac:dyDescent="0.3">
      <c r="C3" s="27" t="s">
        <v>85</v>
      </c>
      <c r="D3" s="28" t="s">
        <v>16</v>
      </c>
      <c r="E3" s="29" t="s">
        <v>28</v>
      </c>
      <c r="H3" s="40" t="s">
        <v>17</v>
      </c>
      <c r="I3" s="39" t="s">
        <v>140</v>
      </c>
      <c r="J3" s="39" t="s">
        <v>162</v>
      </c>
      <c r="K3" s="39" t="s">
        <v>111</v>
      </c>
    </row>
    <row r="4" spans="1:15" x14ac:dyDescent="0.35">
      <c r="A4" s="159" t="s">
        <v>394</v>
      </c>
      <c r="B4" s="63">
        <f>H24+H25+H26+H27+H30+H31+H33+H40</f>
        <v>54</v>
      </c>
      <c r="C4" s="32">
        <f>H24+H25+H26+H27+H30+H31+H38</f>
        <v>48</v>
      </c>
      <c r="D4" s="30">
        <f>H33</f>
        <v>6</v>
      </c>
      <c r="E4" s="31">
        <f>H40</f>
        <v>6</v>
      </c>
      <c r="F4" s="47" t="s">
        <v>396</v>
      </c>
      <c r="H4" s="41">
        <f>H26+H29+H30+H31</f>
        <v>24</v>
      </c>
      <c r="I4" s="38">
        <f>H25/2</f>
        <v>3</v>
      </c>
      <c r="J4" s="38">
        <f>H20+H23+H24+H27+H28</f>
        <v>36</v>
      </c>
      <c r="K4" s="38">
        <f>H17+H19</f>
        <v>12</v>
      </c>
    </row>
    <row r="5" spans="1:15" x14ac:dyDescent="0.35">
      <c r="A5" s="160"/>
      <c r="B5" s="78">
        <f>B4/$B$1</f>
        <v>0.32727272727272727</v>
      </c>
      <c r="C5" s="45">
        <f>C4/$B$4</f>
        <v>0.88888888888888884</v>
      </c>
      <c r="D5" s="46">
        <f>D4/$B$4</f>
        <v>0.1111111111111111</v>
      </c>
      <c r="E5" s="35">
        <f>E4/$B$4</f>
        <v>0.1111111111111111</v>
      </c>
      <c r="F5" s="48" t="s">
        <v>395</v>
      </c>
      <c r="H5" s="58">
        <f>H4/$B$4</f>
        <v>0.44444444444444442</v>
      </c>
      <c r="I5" s="80">
        <f>I4/$B$4</f>
        <v>5.5555555555555552E-2</v>
      </c>
      <c r="J5" s="80">
        <f>J4/$B$4</f>
        <v>0.66666666666666663</v>
      </c>
      <c r="K5" s="80">
        <f>K4/$B$4</f>
        <v>0.22222222222222221</v>
      </c>
    </row>
    <row r="7" spans="1:15" ht="14.4" x14ac:dyDescent="0.3">
      <c r="H7" s="7" t="s">
        <v>17</v>
      </c>
      <c r="I7" s="39" t="s">
        <v>140</v>
      </c>
      <c r="J7" s="39" t="s">
        <v>162</v>
      </c>
      <c r="K7" s="7" t="s">
        <v>398</v>
      </c>
    </row>
    <row r="8" spans="1:15" x14ac:dyDescent="0.35">
      <c r="A8" s="161" t="s">
        <v>397</v>
      </c>
      <c r="B8" s="64">
        <f>H15+H16+H17+H18+H19+H20+H21+H22+H23+H28+H29+H32+H34+H35+H36+H37+H38+H39</f>
        <v>111</v>
      </c>
      <c r="C8" s="48" t="s">
        <v>396</v>
      </c>
      <c r="D8" s="26"/>
      <c r="E8" s="26"/>
      <c r="H8" s="81">
        <v>0</v>
      </c>
      <c r="I8" s="84">
        <f>H25/2</f>
        <v>3</v>
      </c>
      <c r="J8" s="84">
        <f>H21</f>
        <v>6</v>
      </c>
      <c r="K8" s="81">
        <f>H15+H16+H18+H22+H32+H33+H34</f>
        <v>48</v>
      </c>
    </row>
    <row r="9" spans="1:15" x14ac:dyDescent="0.35">
      <c r="A9" s="162"/>
      <c r="B9" s="79">
        <f>B8/B1</f>
        <v>0.67272727272727273</v>
      </c>
      <c r="C9" s="48" t="s">
        <v>395</v>
      </c>
      <c r="D9" s="26"/>
      <c r="E9" s="26"/>
      <c r="H9" s="82">
        <f>H8/$B$1</f>
        <v>0</v>
      </c>
      <c r="I9" s="83">
        <f>I8/$B$8</f>
        <v>2.7027027027027029E-2</v>
      </c>
      <c r="J9" s="83">
        <f>J8/$B$8</f>
        <v>5.4054054054054057E-2</v>
      </c>
      <c r="K9" s="85">
        <f>K8/$B$8</f>
        <v>0.43243243243243246</v>
      </c>
    </row>
    <row r="10" spans="1:15" ht="14.4" x14ac:dyDescent="0.3">
      <c r="A10" s="56"/>
      <c r="C10" s="57"/>
      <c r="D10" s="26"/>
      <c r="E10" s="26"/>
    </row>
    <row r="13" spans="1:15" s="53" customFormat="1" ht="28.25" customHeight="1" x14ac:dyDescent="0.3">
      <c r="A13" s="49" t="s">
        <v>0</v>
      </c>
      <c r="B13" s="50" t="s">
        <v>1</v>
      </c>
      <c r="C13" s="50" t="s">
        <v>2</v>
      </c>
      <c r="D13" s="50" t="s">
        <v>3</v>
      </c>
      <c r="E13" s="51" t="s">
        <v>4</v>
      </c>
      <c r="F13" s="50" t="s">
        <v>5</v>
      </c>
      <c r="G13" s="50" t="s">
        <v>6</v>
      </c>
      <c r="H13" s="50" t="s">
        <v>7</v>
      </c>
      <c r="I13" s="50" t="s">
        <v>8</v>
      </c>
      <c r="J13" s="50" t="s">
        <v>9</v>
      </c>
      <c r="K13" s="50" t="s">
        <v>10</v>
      </c>
      <c r="L13" s="50" t="s">
        <v>11</v>
      </c>
      <c r="M13" s="50" t="s">
        <v>12</v>
      </c>
      <c r="N13" s="50" t="s">
        <v>13</v>
      </c>
      <c r="O13" s="52" t="s">
        <v>14</v>
      </c>
    </row>
    <row r="14" spans="1:15" ht="14.4" hidden="1" x14ac:dyDescent="0.3"/>
    <row r="15" spans="1:15" s="53" customFormat="1" ht="28.25" hidden="1" customHeight="1" x14ac:dyDescent="0.25">
      <c r="A15" s="65" t="s">
        <v>50</v>
      </c>
      <c r="B15" s="66" t="s">
        <v>35</v>
      </c>
      <c r="C15" s="86"/>
      <c r="D15" s="66"/>
      <c r="E15" s="67" t="s">
        <v>44</v>
      </c>
      <c r="F15" s="66" t="s">
        <v>45</v>
      </c>
      <c r="G15" s="68" t="s">
        <v>38</v>
      </c>
      <c r="H15" s="68">
        <v>6</v>
      </c>
      <c r="I15" s="68"/>
      <c r="J15" s="68" t="s">
        <v>46</v>
      </c>
      <c r="K15" s="68" t="s">
        <v>40</v>
      </c>
      <c r="L15" s="68" t="s">
        <v>41</v>
      </c>
      <c r="M15" s="68" t="s">
        <v>49</v>
      </c>
      <c r="N15" s="68" t="s">
        <v>33</v>
      </c>
      <c r="O15" s="68" t="s">
        <v>51</v>
      </c>
    </row>
    <row r="16" spans="1:15" ht="14.4" hidden="1" x14ac:dyDescent="0.3">
      <c r="A16" s="65" t="s">
        <v>63</v>
      </c>
      <c r="B16" s="66" t="s">
        <v>35</v>
      </c>
      <c r="C16" s="66"/>
      <c r="D16" s="66"/>
      <c r="E16" s="67" t="s">
        <v>64</v>
      </c>
      <c r="F16" s="66" t="s">
        <v>65</v>
      </c>
      <c r="G16" s="68" t="s">
        <v>38</v>
      </c>
      <c r="H16" s="68">
        <v>6</v>
      </c>
      <c r="I16" s="68" t="s">
        <v>66</v>
      </c>
      <c r="J16" s="68" t="s">
        <v>46</v>
      </c>
      <c r="K16" s="68" t="s">
        <v>40</v>
      </c>
      <c r="L16" s="68" t="s">
        <v>41</v>
      </c>
      <c r="M16" s="68" t="s">
        <v>24</v>
      </c>
      <c r="N16" s="68" t="s">
        <v>25</v>
      </c>
      <c r="O16" s="68" t="s">
        <v>67</v>
      </c>
    </row>
    <row r="17" spans="1:15" ht="34.25" hidden="1" x14ac:dyDescent="0.3">
      <c r="A17" s="65" t="s">
        <v>72</v>
      </c>
      <c r="B17" s="66" t="s">
        <v>16</v>
      </c>
      <c r="C17" s="66" t="s">
        <v>17</v>
      </c>
      <c r="D17" s="66" t="s">
        <v>73</v>
      </c>
      <c r="E17" s="67" t="s">
        <v>74</v>
      </c>
      <c r="F17" s="66" t="s">
        <v>73</v>
      </c>
      <c r="G17" s="68" t="s">
        <v>75</v>
      </c>
      <c r="H17" s="68">
        <v>6</v>
      </c>
      <c r="I17" s="68"/>
      <c r="J17" s="68" t="s">
        <v>46</v>
      </c>
      <c r="K17" s="68" t="s">
        <v>40</v>
      </c>
      <c r="L17" s="68" t="s">
        <v>41</v>
      </c>
      <c r="M17" s="68" t="s">
        <v>49</v>
      </c>
      <c r="N17" s="68" t="s">
        <v>25</v>
      </c>
      <c r="O17" s="68" t="s">
        <v>76</v>
      </c>
    </row>
    <row r="18" spans="1:15" ht="14.4" hidden="1" x14ac:dyDescent="0.3">
      <c r="A18" s="65" t="s">
        <v>98</v>
      </c>
      <c r="B18" s="66" t="s">
        <v>35</v>
      </c>
      <c r="C18" s="66"/>
      <c r="D18" s="66"/>
      <c r="E18" s="67" t="s">
        <v>99</v>
      </c>
      <c r="F18" s="66" t="s">
        <v>100</v>
      </c>
      <c r="G18" s="68" t="s">
        <v>38</v>
      </c>
      <c r="H18" s="68">
        <v>6</v>
      </c>
      <c r="I18" s="68"/>
      <c r="J18" s="68" t="s">
        <v>46</v>
      </c>
      <c r="K18" s="68" t="s">
        <v>40</v>
      </c>
      <c r="L18" s="68" t="s">
        <v>41</v>
      </c>
      <c r="M18" s="68" t="s">
        <v>24</v>
      </c>
      <c r="N18" s="68" t="s">
        <v>33</v>
      </c>
      <c r="O18" s="68" t="s">
        <v>42</v>
      </c>
    </row>
    <row r="19" spans="1:15" ht="14.4" hidden="1" x14ac:dyDescent="0.3">
      <c r="A19" s="65" t="s">
        <v>98</v>
      </c>
      <c r="B19" s="66" t="s">
        <v>35</v>
      </c>
      <c r="C19" s="66"/>
      <c r="D19" s="66"/>
      <c r="E19" s="67" t="s">
        <v>101</v>
      </c>
      <c r="F19" s="66" t="s">
        <v>100</v>
      </c>
      <c r="G19" s="68" t="s">
        <v>38</v>
      </c>
      <c r="H19" s="68">
        <v>6</v>
      </c>
      <c r="I19" s="68"/>
      <c r="J19" s="68" t="s">
        <v>46</v>
      </c>
      <c r="K19" s="68" t="s">
        <v>40</v>
      </c>
      <c r="L19" s="68" t="s">
        <v>41</v>
      </c>
      <c r="M19" s="68" t="s">
        <v>24</v>
      </c>
      <c r="N19" s="68" t="s">
        <v>33</v>
      </c>
      <c r="O19" s="68" t="s">
        <v>42</v>
      </c>
    </row>
    <row r="20" spans="1:15" ht="22.75" hidden="1" x14ac:dyDescent="0.3">
      <c r="A20" s="65" t="s">
        <v>106</v>
      </c>
      <c r="B20" s="66" t="s">
        <v>28</v>
      </c>
      <c r="C20" s="66" t="s">
        <v>17</v>
      </c>
      <c r="D20" s="66" t="s">
        <v>83</v>
      </c>
      <c r="E20" s="67" t="s">
        <v>109</v>
      </c>
      <c r="F20" s="66" t="s">
        <v>83</v>
      </c>
      <c r="G20" s="68" t="s">
        <v>75</v>
      </c>
      <c r="H20" s="68">
        <v>6</v>
      </c>
      <c r="I20" s="68"/>
      <c r="J20" s="68" t="s">
        <v>46</v>
      </c>
      <c r="K20" s="68" t="s">
        <v>40</v>
      </c>
      <c r="L20" s="68" t="s">
        <v>41</v>
      </c>
      <c r="M20" s="68" t="s">
        <v>49</v>
      </c>
      <c r="N20" s="68" t="s">
        <v>33</v>
      </c>
      <c r="O20" s="68" t="s">
        <v>76</v>
      </c>
    </row>
    <row r="21" spans="1:15" ht="22.75" hidden="1" x14ac:dyDescent="0.3">
      <c r="A21" s="65" t="s">
        <v>139</v>
      </c>
      <c r="B21" s="66" t="s">
        <v>28</v>
      </c>
      <c r="C21" s="66" t="s">
        <v>140</v>
      </c>
      <c r="D21" s="66" t="s">
        <v>37</v>
      </c>
      <c r="E21" s="67" t="s">
        <v>141</v>
      </c>
      <c r="F21" s="66" t="s">
        <v>37</v>
      </c>
      <c r="G21" s="68" t="s">
        <v>75</v>
      </c>
      <c r="H21" s="68">
        <v>6</v>
      </c>
      <c r="I21" s="68"/>
      <c r="J21" s="68" t="s">
        <v>46</v>
      </c>
      <c r="K21" s="68" t="s">
        <v>40</v>
      </c>
      <c r="L21" s="68" t="s">
        <v>41</v>
      </c>
      <c r="M21" s="68" t="s">
        <v>32</v>
      </c>
      <c r="N21" s="68" t="s">
        <v>33</v>
      </c>
      <c r="O21" s="68" t="s">
        <v>42</v>
      </c>
    </row>
    <row r="22" spans="1:15" ht="14.4" hidden="1" x14ac:dyDescent="0.3">
      <c r="A22" s="65" t="s">
        <v>159</v>
      </c>
      <c r="B22" s="65" t="s">
        <v>35</v>
      </c>
      <c r="C22" s="65"/>
      <c r="D22" s="65"/>
      <c r="E22" s="71" t="s">
        <v>160</v>
      </c>
      <c r="F22" s="65" t="s">
        <v>56</v>
      </c>
      <c r="G22" s="72" t="s">
        <v>38</v>
      </c>
      <c r="H22" s="72">
        <v>6</v>
      </c>
      <c r="I22" s="72"/>
      <c r="J22" s="72" t="s">
        <v>46</v>
      </c>
      <c r="K22" s="72" t="s">
        <v>40</v>
      </c>
      <c r="L22" s="68" t="s">
        <v>41</v>
      </c>
      <c r="M22" s="72" t="s">
        <v>24</v>
      </c>
      <c r="N22" s="72" t="s">
        <v>33</v>
      </c>
      <c r="O22" s="72" t="s">
        <v>58</v>
      </c>
    </row>
    <row r="23" spans="1:15" ht="22.75" hidden="1" x14ac:dyDescent="0.3">
      <c r="A23" s="65" t="s">
        <v>170</v>
      </c>
      <c r="B23" s="66" t="s">
        <v>35</v>
      </c>
      <c r="C23" s="66"/>
      <c r="D23" s="66"/>
      <c r="E23" s="71" t="s">
        <v>171</v>
      </c>
      <c r="F23" s="66" t="s">
        <v>172</v>
      </c>
      <c r="G23" s="68" t="s">
        <v>38</v>
      </c>
      <c r="H23" s="68">
        <v>6</v>
      </c>
      <c r="I23" s="68"/>
      <c r="J23" s="68" t="s">
        <v>46</v>
      </c>
      <c r="K23" s="68" t="s">
        <v>40</v>
      </c>
      <c r="L23" s="68" t="s">
        <v>41</v>
      </c>
      <c r="M23" s="68" t="s">
        <v>32</v>
      </c>
      <c r="N23" s="68" t="s">
        <v>33</v>
      </c>
      <c r="O23" s="72" t="s">
        <v>58</v>
      </c>
    </row>
    <row r="24" spans="1:15" x14ac:dyDescent="0.35">
      <c r="A24" s="65" t="s">
        <v>204</v>
      </c>
      <c r="B24" s="66" t="s">
        <v>85</v>
      </c>
      <c r="C24" s="66" t="s">
        <v>17</v>
      </c>
      <c r="D24" s="66" t="s">
        <v>18</v>
      </c>
      <c r="E24" s="67" t="s">
        <v>97</v>
      </c>
      <c r="F24" s="66" t="s">
        <v>18</v>
      </c>
      <c r="G24" s="68" t="s">
        <v>20</v>
      </c>
      <c r="H24" s="68">
        <v>12</v>
      </c>
      <c r="I24" s="68"/>
      <c r="J24" s="68" t="s">
        <v>46</v>
      </c>
      <c r="K24" s="68" t="s">
        <v>40</v>
      </c>
      <c r="L24" s="68" t="s">
        <v>41</v>
      </c>
      <c r="M24" s="68" t="s">
        <v>49</v>
      </c>
      <c r="N24" s="68" t="s">
        <v>25</v>
      </c>
      <c r="O24" s="68" t="s">
        <v>26</v>
      </c>
    </row>
    <row r="25" spans="1:15" x14ac:dyDescent="0.35">
      <c r="A25" s="65" t="s">
        <v>224</v>
      </c>
      <c r="B25" s="66" t="s">
        <v>85</v>
      </c>
      <c r="C25" s="66" t="s">
        <v>162</v>
      </c>
      <c r="D25" s="66" t="s">
        <v>100</v>
      </c>
      <c r="E25" s="67" t="s">
        <v>225</v>
      </c>
      <c r="F25" s="66" t="s">
        <v>100</v>
      </c>
      <c r="G25" s="68" t="s">
        <v>20</v>
      </c>
      <c r="H25" s="68">
        <v>6</v>
      </c>
      <c r="I25" s="68" t="s">
        <v>226</v>
      </c>
      <c r="J25" s="68" t="s">
        <v>46</v>
      </c>
      <c r="K25" s="68" t="s">
        <v>40</v>
      </c>
      <c r="L25" s="68" t="s">
        <v>41</v>
      </c>
      <c r="M25" s="68" t="s">
        <v>24</v>
      </c>
      <c r="N25" s="68" t="s">
        <v>25</v>
      </c>
      <c r="O25" s="68" t="s">
        <v>67</v>
      </c>
    </row>
    <row r="26" spans="1:15" ht="23" x14ac:dyDescent="0.35">
      <c r="A26" s="65" t="s">
        <v>229</v>
      </c>
      <c r="B26" s="66" t="s">
        <v>85</v>
      </c>
      <c r="C26" s="66" t="s">
        <v>111</v>
      </c>
      <c r="D26" s="66" t="s">
        <v>56</v>
      </c>
      <c r="E26" s="67" t="s">
        <v>230</v>
      </c>
      <c r="F26" s="66" t="s">
        <v>56</v>
      </c>
      <c r="G26" s="68" t="s">
        <v>20</v>
      </c>
      <c r="H26" s="68">
        <v>6</v>
      </c>
      <c r="I26" s="68" t="s">
        <v>66</v>
      </c>
      <c r="J26" s="68" t="s">
        <v>46</v>
      </c>
      <c r="K26" s="68" t="s">
        <v>40</v>
      </c>
      <c r="L26" s="68" t="s">
        <v>41</v>
      </c>
      <c r="M26" s="68" t="s">
        <v>24</v>
      </c>
      <c r="N26" s="68" t="s">
        <v>25</v>
      </c>
      <c r="O26" s="68" t="s">
        <v>67</v>
      </c>
    </row>
    <row r="27" spans="1:15" ht="23" x14ac:dyDescent="0.35">
      <c r="A27" s="65" t="s">
        <v>229</v>
      </c>
      <c r="B27" s="66" t="s">
        <v>85</v>
      </c>
      <c r="C27" s="66" t="s">
        <v>111</v>
      </c>
      <c r="D27" s="66" t="s">
        <v>56</v>
      </c>
      <c r="E27" s="67" t="s">
        <v>231</v>
      </c>
      <c r="F27" s="66" t="s">
        <v>56</v>
      </c>
      <c r="G27" s="68" t="s">
        <v>20</v>
      </c>
      <c r="H27" s="68">
        <v>6</v>
      </c>
      <c r="I27" s="68" t="s">
        <v>66</v>
      </c>
      <c r="J27" s="68" t="s">
        <v>46</v>
      </c>
      <c r="K27" s="68" t="s">
        <v>40</v>
      </c>
      <c r="L27" s="68" t="s">
        <v>41</v>
      </c>
      <c r="M27" s="68" t="s">
        <v>24</v>
      </c>
      <c r="N27" s="68" t="s">
        <v>25</v>
      </c>
      <c r="O27" s="68" t="s">
        <v>67</v>
      </c>
    </row>
    <row r="28" spans="1:15" ht="22.75" hidden="1" x14ac:dyDescent="0.3">
      <c r="A28" s="65" t="s">
        <v>269</v>
      </c>
      <c r="B28" s="66" t="s">
        <v>35</v>
      </c>
      <c r="C28" s="66"/>
      <c r="D28" s="66"/>
      <c r="E28" s="67" t="s">
        <v>270</v>
      </c>
      <c r="F28" s="66" t="s">
        <v>216</v>
      </c>
      <c r="G28" s="68" t="s">
        <v>38</v>
      </c>
      <c r="H28" s="68">
        <v>6</v>
      </c>
      <c r="I28" s="68"/>
      <c r="J28" s="68" t="s">
        <v>46</v>
      </c>
      <c r="K28" s="68" t="s">
        <v>40</v>
      </c>
      <c r="L28" s="68" t="s">
        <v>41</v>
      </c>
      <c r="M28" s="68" t="s">
        <v>32</v>
      </c>
      <c r="N28" s="68" t="s">
        <v>33</v>
      </c>
      <c r="O28" s="68" t="s">
        <v>271</v>
      </c>
    </row>
    <row r="29" spans="1:15" ht="22.75" hidden="1" x14ac:dyDescent="0.3">
      <c r="A29" s="65" t="s">
        <v>269</v>
      </c>
      <c r="B29" s="66" t="s">
        <v>35</v>
      </c>
      <c r="C29" s="66"/>
      <c r="D29" s="66"/>
      <c r="E29" s="67" t="s">
        <v>272</v>
      </c>
      <c r="F29" s="66" t="s">
        <v>216</v>
      </c>
      <c r="G29" s="68" t="s">
        <v>38</v>
      </c>
      <c r="H29" s="68">
        <v>6</v>
      </c>
      <c r="I29" s="68"/>
      <c r="J29" s="68" t="s">
        <v>46</v>
      </c>
      <c r="K29" s="68" t="s">
        <v>40</v>
      </c>
      <c r="L29" s="68" t="s">
        <v>41</v>
      </c>
      <c r="M29" s="68" t="s">
        <v>32</v>
      </c>
      <c r="N29" s="68" t="s">
        <v>33</v>
      </c>
      <c r="O29" s="72" t="s">
        <v>58</v>
      </c>
    </row>
    <row r="30" spans="1:15" x14ac:dyDescent="0.35">
      <c r="A30" s="65" t="s">
        <v>276</v>
      </c>
      <c r="B30" s="66" t="s">
        <v>85</v>
      </c>
      <c r="C30" s="66" t="s">
        <v>17</v>
      </c>
      <c r="D30" s="66" t="s">
        <v>29</v>
      </c>
      <c r="E30" s="67" t="s">
        <v>277</v>
      </c>
      <c r="F30" s="66" t="s">
        <v>29</v>
      </c>
      <c r="G30" s="68" t="s">
        <v>20</v>
      </c>
      <c r="H30" s="68">
        <v>6</v>
      </c>
      <c r="I30" s="68"/>
      <c r="J30" s="68" t="s">
        <v>46</v>
      </c>
      <c r="K30" s="68" t="s">
        <v>40</v>
      </c>
      <c r="L30" s="68" t="s">
        <v>41</v>
      </c>
      <c r="M30" s="68" t="s">
        <v>32</v>
      </c>
      <c r="N30" s="68" t="s">
        <v>25</v>
      </c>
      <c r="O30" s="68" t="s">
        <v>26</v>
      </c>
    </row>
    <row r="31" spans="1:15" x14ac:dyDescent="0.35">
      <c r="A31" s="65" t="s">
        <v>276</v>
      </c>
      <c r="B31" s="66" t="s">
        <v>85</v>
      </c>
      <c r="C31" s="66" t="s">
        <v>17</v>
      </c>
      <c r="D31" s="66" t="s">
        <v>29</v>
      </c>
      <c r="E31" s="67" t="s">
        <v>278</v>
      </c>
      <c r="F31" s="66" t="s">
        <v>29</v>
      </c>
      <c r="G31" s="68" t="s">
        <v>20</v>
      </c>
      <c r="H31" s="68">
        <v>6</v>
      </c>
      <c r="I31" s="68"/>
      <c r="J31" s="68" t="s">
        <v>46</v>
      </c>
      <c r="K31" s="68" t="s">
        <v>40</v>
      </c>
      <c r="L31" s="68" t="s">
        <v>41</v>
      </c>
      <c r="M31" s="68" t="s">
        <v>32</v>
      </c>
      <c r="N31" s="68" t="s">
        <v>25</v>
      </c>
      <c r="O31" s="68" t="s">
        <v>26</v>
      </c>
    </row>
    <row r="32" spans="1:15" ht="14.4" hidden="1" x14ac:dyDescent="0.3">
      <c r="A32" s="65" t="s">
        <v>279</v>
      </c>
      <c r="B32" s="66" t="s">
        <v>35</v>
      </c>
      <c r="C32" s="66"/>
      <c r="D32" s="66"/>
      <c r="E32" s="67" t="s">
        <v>280</v>
      </c>
      <c r="F32" s="66" t="s">
        <v>100</v>
      </c>
      <c r="G32" s="68" t="s">
        <v>38</v>
      </c>
      <c r="H32" s="68">
        <v>6</v>
      </c>
      <c r="I32" s="68" t="s">
        <v>281</v>
      </c>
      <c r="J32" s="68" t="s">
        <v>46</v>
      </c>
      <c r="K32" s="68" t="s">
        <v>40</v>
      </c>
      <c r="L32" s="68" t="s">
        <v>41</v>
      </c>
      <c r="M32" s="68" t="s">
        <v>32</v>
      </c>
      <c r="N32" s="68" t="s">
        <v>25</v>
      </c>
      <c r="O32" s="68" t="s">
        <v>42</v>
      </c>
    </row>
    <row r="33" spans="1:15" ht="23" x14ac:dyDescent="0.35">
      <c r="A33" s="65" t="s">
        <v>282</v>
      </c>
      <c r="B33" s="66" t="s">
        <v>16</v>
      </c>
      <c r="C33" s="66" t="s">
        <v>17</v>
      </c>
      <c r="D33" s="66" t="s">
        <v>86</v>
      </c>
      <c r="E33" s="67" t="s">
        <v>284</v>
      </c>
      <c r="F33" s="66" t="s">
        <v>86</v>
      </c>
      <c r="G33" s="68" t="s">
        <v>20</v>
      </c>
      <c r="H33" s="68">
        <v>6</v>
      </c>
      <c r="I33" s="68" t="s">
        <v>285</v>
      </c>
      <c r="J33" s="68" t="s">
        <v>46</v>
      </c>
      <c r="K33" s="68" t="s">
        <v>40</v>
      </c>
      <c r="L33" s="68" t="s">
        <v>41</v>
      </c>
      <c r="M33" s="68" t="s">
        <v>32</v>
      </c>
      <c r="N33" s="68" t="s">
        <v>25</v>
      </c>
      <c r="O33" s="68" t="s">
        <v>26</v>
      </c>
    </row>
    <row r="34" spans="1:15" ht="22.75" hidden="1" x14ac:dyDescent="0.3">
      <c r="A34" s="65" t="s">
        <v>306</v>
      </c>
      <c r="B34" s="66" t="s">
        <v>35</v>
      </c>
      <c r="C34" s="66"/>
      <c r="D34" s="66"/>
      <c r="E34" s="67" t="s">
        <v>210</v>
      </c>
      <c r="F34" s="66" t="s">
        <v>211</v>
      </c>
      <c r="G34" s="68" t="s">
        <v>38</v>
      </c>
      <c r="H34" s="68">
        <v>12</v>
      </c>
      <c r="I34" s="68"/>
      <c r="J34" s="68" t="s">
        <v>46</v>
      </c>
      <c r="K34" s="68" t="s">
        <v>40</v>
      </c>
      <c r="L34" s="68" t="s">
        <v>41</v>
      </c>
      <c r="M34" s="68" t="s">
        <v>49</v>
      </c>
      <c r="N34" s="68" t="s">
        <v>33</v>
      </c>
      <c r="O34" s="72" t="s">
        <v>58</v>
      </c>
    </row>
    <row r="35" spans="1:15" ht="14.4" hidden="1" x14ac:dyDescent="0.3">
      <c r="A35" s="70" t="s">
        <v>329</v>
      </c>
      <c r="B35" s="66" t="s">
        <v>28</v>
      </c>
      <c r="C35" s="66" t="s">
        <v>17</v>
      </c>
      <c r="D35" s="66" t="s">
        <v>174</v>
      </c>
      <c r="E35" s="67" t="s">
        <v>330</v>
      </c>
      <c r="F35" s="66" t="s">
        <v>174</v>
      </c>
      <c r="G35" s="68" t="s">
        <v>75</v>
      </c>
      <c r="H35" s="68">
        <v>6</v>
      </c>
      <c r="I35" s="66" t="s">
        <v>331</v>
      </c>
      <c r="J35" s="68" t="s">
        <v>46</v>
      </c>
      <c r="K35" s="68" t="s">
        <v>40</v>
      </c>
      <c r="L35" s="68" t="s">
        <v>41</v>
      </c>
      <c r="M35" s="68" t="s">
        <v>24</v>
      </c>
      <c r="N35" s="68" t="s">
        <v>33</v>
      </c>
      <c r="O35" s="68" t="s">
        <v>79</v>
      </c>
    </row>
    <row r="36" spans="1:15" ht="14.4" hidden="1" x14ac:dyDescent="0.3">
      <c r="A36" s="65" t="s">
        <v>332</v>
      </c>
      <c r="B36" s="66" t="s">
        <v>28</v>
      </c>
      <c r="C36" s="66" t="s">
        <v>140</v>
      </c>
      <c r="D36" s="66" t="s">
        <v>263</v>
      </c>
      <c r="E36" s="67" t="s">
        <v>333</v>
      </c>
      <c r="F36" s="66" t="s">
        <v>263</v>
      </c>
      <c r="G36" s="68" t="s">
        <v>75</v>
      </c>
      <c r="H36" s="68">
        <v>6</v>
      </c>
      <c r="I36" s="68"/>
      <c r="J36" s="68" t="s">
        <v>46</v>
      </c>
      <c r="K36" s="68" t="s">
        <v>40</v>
      </c>
      <c r="L36" s="68" t="s">
        <v>41</v>
      </c>
      <c r="M36" s="68" t="s">
        <v>24</v>
      </c>
      <c r="N36" s="68" t="s">
        <v>25</v>
      </c>
      <c r="O36" s="68" t="s">
        <v>42</v>
      </c>
    </row>
    <row r="37" spans="1:15" ht="34.25" hidden="1" x14ac:dyDescent="0.3">
      <c r="A37" s="65" t="s">
        <v>342</v>
      </c>
      <c r="B37" s="66" t="s">
        <v>28</v>
      </c>
      <c r="C37" s="66" t="s">
        <v>111</v>
      </c>
      <c r="D37" s="66" t="s">
        <v>343</v>
      </c>
      <c r="E37" s="67" t="s">
        <v>344</v>
      </c>
      <c r="F37" s="66" t="s">
        <v>343</v>
      </c>
      <c r="G37" s="68" t="s">
        <v>75</v>
      </c>
      <c r="H37" s="68">
        <v>6</v>
      </c>
      <c r="I37" s="68"/>
      <c r="J37" s="68" t="s">
        <v>46</v>
      </c>
      <c r="K37" s="68" t="s">
        <v>40</v>
      </c>
      <c r="L37" s="68" t="s">
        <v>41</v>
      </c>
      <c r="M37" s="68" t="s">
        <v>32</v>
      </c>
      <c r="N37" s="68" t="s">
        <v>25</v>
      </c>
      <c r="O37" s="68" t="s">
        <v>42</v>
      </c>
    </row>
    <row r="38" spans="1:15" ht="14.4" hidden="1" x14ac:dyDescent="0.3">
      <c r="A38" s="65" t="s">
        <v>345</v>
      </c>
      <c r="B38" s="66"/>
      <c r="C38" s="66"/>
      <c r="D38" s="66"/>
      <c r="E38" s="67" t="s">
        <v>346</v>
      </c>
      <c r="F38" s="66" t="s">
        <v>103</v>
      </c>
      <c r="G38" s="68"/>
      <c r="H38" s="68">
        <v>6</v>
      </c>
      <c r="I38" s="68"/>
      <c r="J38" s="68" t="s">
        <v>46</v>
      </c>
      <c r="K38" s="68" t="s">
        <v>40</v>
      </c>
      <c r="L38" s="68" t="s">
        <v>41</v>
      </c>
      <c r="M38" s="68" t="s">
        <v>32</v>
      </c>
      <c r="N38" s="68" t="s">
        <v>33</v>
      </c>
      <c r="O38" s="68" t="s">
        <v>42</v>
      </c>
    </row>
    <row r="39" spans="1:15" ht="14.4" hidden="1" x14ac:dyDescent="0.3">
      <c r="A39" s="65" t="s">
        <v>352</v>
      </c>
      <c r="B39" s="66" t="s">
        <v>35</v>
      </c>
      <c r="C39" s="66"/>
      <c r="D39" s="66"/>
      <c r="E39" s="67" t="s">
        <v>123</v>
      </c>
      <c r="F39" s="66" t="s">
        <v>124</v>
      </c>
      <c r="G39" s="68" t="s">
        <v>38</v>
      </c>
      <c r="H39" s="69">
        <v>3</v>
      </c>
      <c r="I39" s="68" t="s">
        <v>353</v>
      </c>
      <c r="J39" s="68" t="s">
        <v>46</v>
      </c>
      <c r="K39" s="68" t="s">
        <v>40</v>
      </c>
      <c r="L39" s="68" t="s">
        <v>41</v>
      </c>
      <c r="M39" s="68" t="s">
        <v>49</v>
      </c>
      <c r="N39" s="68" t="s">
        <v>33</v>
      </c>
      <c r="O39" s="68" t="s">
        <v>354</v>
      </c>
    </row>
    <row r="40" spans="1:15" x14ac:dyDescent="0.35">
      <c r="A40" s="65" t="s">
        <v>385</v>
      </c>
      <c r="B40" s="66" t="s">
        <v>28</v>
      </c>
      <c r="C40" s="66" t="s">
        <v>111</v>
      </c>
      <c r="D40" s="66" t="s">
        <v>214</v>
      </c>
      <c r="E40" s="67" t="s">
        <v>386</v>
      </c>
      <c r="F40" s="66" t="s">
        <v>214</v>
      </c>
      <c r="G40" s="68" t="s">
        <v>20</v>
      </c>
      <c r="H40" s="68">
        <v>6</v>
      </c>
      <c r="I40" s="68" t="s">
        <v>387</v>
      </c>
      <c r="J40" s="68" t="s">
        <v>46</v>
      </c>
      <c r="K40" s="68" t="s">
        <v>40</v>
      </c>
      <c r="L40" s="68" t="s">
        <v>41</v>
      </c>
      <c r="M40" s="68" t="s">
        <v>24</v>
      </c>
      <c r="N40" s="68" t="s">
        <v>33</v>
      </c>
      <c r="O40" s="68" t="s">
        <v>67</v>
      </c>
    </row>
  </sheetData>
  <autoFilter ref="A12:M40">
    <filterColumn colId="6">
      <filters>
        <filter val="C.D.P."/>
        <filter val="TIPOLOGIA"/>
      </filters>
    </filterColumn>
  </autoFilter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3" zoomScale="55" zoomScaleNormal="55" workbookViewId="0">
      <selection activeCell="F5" sqref="F5"/>
    </sheetView>
  </sheetViews>
  <sheetFormatPr defaultRowHeight="14.5" x14ac:dyDescent="0.35"/>
  <cols>
    <col min="1" max="1" width="19.81640625" customWidth="1"/>
    <col min="2" max="2" width="15.90625" customWidth="1"/>
    <col min="3" max="3" width="16.81640625" customWidth="1"/>
    <col min="4" max="4" width="15.90625" customWidth="1"/>
    <col min="5" max="5" width="17" customWidth="1"/>
    <col min="7" max="7" width="11.453125" customWidth="1"/>
    <col min="8" max="8" width="13" customWidth="1"/>
    <col min="9" max="9" width="17.453125" customWidth="1"/>
    <col min="10" max="10" width="15" customWidth="1"/>
    <col min="11" max="11" width="14.54296875" customWidth="1"/>
    <col min="14" max="14" width="11.453125" customWidth="1"/>
    <col min="15" max="15" width="11.08984375" customWidth="1"/>
  </cols>
  <sheetData>
    <row r="1" spans="1:15" ht="14.4" x14ac:dyDescent="0.3">
      <c r="A1" s="61" t="s">
        <v>399</v>
      </c>
      <c r="B1" s="62">
        <f>SUM(H15:H28)</f>
        <v>117</v>
      </c>
    </row>
    <row r="3" spans="1:15" ht="14.4" x14ac:dyDescent="0.3">
      <c r="C3" s="27" t="s">
        <v>85</v>
      </c>
      <c r="D3" s="28" t="s">
        <v>16</v>
      </c>
      <c r="E3" s="29" t="s">
        <v>28</v>
      </c>
      <c r="H3" s="40" t="s">
        <v>17</v>
      </c>
      <c r="I3" s="39" t="s">
        <v>118</v>
      </c>
      <c r="J3" s="39" t="s">
        <v>111</v>
      </c>
    </row>
    <row r="4" spans="1:15" x14ac:dyDescent="0.35">
      <c r="A4" s="155" t="s">
        <v>394</v>
      </c>
      <c r="B4" s="63">
        <f>H22+H23+H27</f>
        <v>30</v>
      </c>
      <c r="C4" s="32">
        <v>0</v>
      </c>
      <c r="D4" s="30">
        <v>12</v>
      </c>
      <c r="E4" s="31">
        <v>18</v>
      </c>
      <c r="F4" s="47" t="s">
        <v>396</v>
      </c>
      <c r="H4" s="41">
        <f>B4</f>
        <v>30</v>
      </c>
      <c r="I4" s="38">
        <v>0</v>
      </c>
      <c r="J4" s="38">
        <v>0</v>
      </c>
    </row>
    <row r="5" spans="1:15" x14ac:dyDescent="0.35">
      <c r="A5" s="156"/>
      <c r="B5" s="78">
        <f>B4/$B$1</f>
        <v>0.25641025641025639</v>
      </c>
      <c r="C5" s="45">
        <f>C4/$B$4</f>
        <v>0</v>
      </c>
      <c r="D5" s="46">
        <f>D4/$B$4</f>
        <v>0.4</v>
      </c>
      <c r="E5" s="35">
        <f>E4/$B$4</f>
        <v>0.6</v>
      </c>
      <c r="F5" s="48"/>
      <c r="H5" s="58">
        <f>H4/$B$4</f>
        <v>1</v>
      </c>
      <c r="I5" s="80">
        <f>I4/$B$4</f>
        <v>0</v>
      </c>
      <c r="J5" s="80">
        <f>J4/$B$4</f>
        <v>0</v>
      </c>
    </row>
    <row r="7" spans="1:15" ht="14.4" x14ac:dyDescent="0.3">
      <c r="H7" s="7" t="s">
        <v>17</v>
      </c>
      <c r="I7" s="39" t="s">
        <v>118</v>
      </c>
      <c r="J7" s="39" t="s">
        <v>111</v>
      </c>
      <c r="K7" s="7" t="s">
        <v>398</v>
      </c>
    </row>
    <row r="8" spans="1:15" x14ac:dyDescent="0.35">
      <c r="A8" s="157" t="s">
        <v>397</v>
      </c>
      <c r="B8" s="64">
        <f>H15+H16+H17+H18+H19+H20+H21+H24+H25+H26+H28</f>
        <v>87</v>
      </c>
      <c r="C8" s="48" t="s">
        <v>396</v>
      </c>
      <c r="D8" s="26"/>
      <c r="E8" s="26"/>
      <c r="H8" s="81">
        <f>H17+H20+H26</f>
        <v>24</v>
      </c>
      <c r="I8" s="84">
        <v>6</v>
      </c>
      <c r="J8" s="84">
        <v>6</v>
      </c>
      <c r="K8" s="81">
        <f>H15+H16+H18+H21+H24+H25</f>
        <v>51</v>
      </c>
    </row>
    <row r="9" spans="1:15" x14ac:dyDescent="0.35">
      <c r="A9" s="158"/>
      <c r="B9" s="79">
        <f>B8/B1</f>
        <v>0.74358974358974361</v>
      </c>
      <c r="C9" s="48"/>
      <c r="D9" s="26"/>
      <c r="E9" s="26"/>
      <c r="H9" s="82">
        <f>H8/$B$8</f>
        <v>0.27586206896551724</v>
      </c>
      <c r="I9" s="83">
        <f>I8/$B$8</f>
        <v>6.8965517241379309E-2</v>
      </c>
      <c r="J9" s="83">
        <f>J8/$B$8</f>
        <v>6.8965517241379309E-2</v>
      </c>
      <c r="K9" s="85">
        <f>K8/$B$8</f>
        <v>0.58620689655172409</v>
      </c>
    </row>
    <row r="10" spans="1:15" ht="14.4" x14ac:dyDescent="0.3">
      <c r="A10" s="56"/>
      <c r="C10" s="57"/>
      <c r="D10" s="26"/>
      <c r="E10" s="26"/>
    </row>
    <row r="13" spans="1:15" s="53" customFormat="1" ht="28.25" customHeight="1" x14ac:dyDescent="0.3">
      <c r="A13" s="49" t="s">
        <v>0</v>
      </c>
      <c r="B13" s="50" t="s">
        <v>1</v>
      </c>
      <c r="C13" s="50" t="s">
        <v>2</v>
      </c>
      <c r="D13" s="50" t="s">
        <v>3</v>
      </c>
      <c r="E13" s="51" t="s">
        <v>4</v>
      </c>
      <c r="F13" s="50" t="s">
        <v>5</v>
      </c>
      <c r="G13" s="50" t="s">
        <v>6</v>
      </c>
      <c r="H13" s="50" t="s">
        <v>7</v>
      </c>
      <c r="I13" s="50" t="s">
        <v>8</v>
      </c>
      <c r="J13" s="50" t="s">
        <v>9</v>
      </c>
      <c r="K13" s="50" t="s">
        <v>10</v>
      </c>
      <c r="L13" s="50" t="s">
        <v>11</v>
      </c>
      <c r="M13" s="50" t="s">
        <v>12</v>
      </c>
      <c r="N13" s="50" t="s">
        <v>13</v>
      </c>
      <c r="O13" s="52" t="s">
        <v>14</v>
      </c>
    </row>
    <row r="15" spans="1:15" s="53" customFormat="1" ht="28.25" customHeight="1" x14ac:dyDescent="0.35">
      <c r="A15" s="6" t="s">
        <v>43</v>
      </c>
      <c r="B15" s="3" t="s">
        <v>35</v>
      </c>
      <c r="C15" s="3"/>
      <c r="D15" s="3"/>
      <c r="E15" s="16" t="s">
        <v>44</v>
      </c>
      <c r="F15" s="3" t="s">
        <v>45</v>
      </c>
      <c r="G15" s="4" t="s">
        <v>38</v>
      </c>
      <c r="H15" s="4">
        <v>12</v>
      </c>
      <c r="I15" s="10"/>
      <c r="J15" s="4" t="s">
        <v>46</v>
      </c>
      <c r="K15" s="4" t="s">
        <v>47</v>
      </c>
      <c r="L15" s="4" t="s">
        <v>48</v>
      </c>
      <c r="M15" s="4" t="s">
        <v>49</v>
      </c>
      <c r="N15" s="4" t="s">
        <v>25</v>
      </c>
      <c r="O15" s="4" t="s">
        <v>42</v>
      </c>
    </row>
    <row r="16" spans="1:15" ht="20" x14ac:dyDescent="0.35">
      <c r="A16" s="19" t="s">
        <v>186</v>
      </c>
      <c r="B16" s="20" t="s">
        <v>35</v>
      </c>
      <c r="C16" s="20"/>
      <c r="D16" s="20"/>
      <c r="E16" s="21" t="s">
        <v>187</v>
      </c>
      <c r="F16" s="20" t="s">
        <v>45</v>
      </c>
      <c r="G16" s="22" t="s">
        <v>38</v>
      </c>
      <c r="H16" s="23">
        <v>6</v>
      </c>
      <c r="I16" s="22"/>
      <c r="J16" s="22" t="s">
        <v>46</v>
      </c>
      <c r="K16" s="22" t="s">
        <v>47</v>
      </c>
      <c r="L16" s="22" t="s">
        <v>48</v>
      </c>
      <c r="M16" s="22" t="s">
        <v>49</v>
      </c>
      <c r="N16" s="22" t="s">
        <v>33</v>
      </c>
      <c r="O16" s="22" t="s">
        <v>144</v>
      </c>
    </row>
    <row r="17" spans="1:15" x14ac:dyDescent="0.35">
      <c r="A17" s="12" t="s">
        <v>205</v>
      </c>
      <c r="B17" s="3" t="s">
        <v>28</v>
      </c>
      <c r="C17" s="3" t="s">
        <v>17</v>
      </c>
      <c r="D17" s="3" t="s">
        <v>18</v>
      </c>
      <c r="E17" s="16" t="s">
        <v>146</v>
      </c>
      <c r="F17" s="3" t="s">
        <v>18</v>
      </c>
      <c r="G17" s="4" t="s">
        <v>75</v>
      </c>
      <c r="H17" s="4">
        <v>12</v>
      </c>
      <c r="I17" s="10"/>
      <c r="J17" s="4" t="s">
        <v>46</v>
      </c>
      <c r="K17" s="4" t="s">
        <v>47</v>
      </c>
      <c r="L17" s="4" t="s">
        <v>48</v>
      </c>
      <c r="M17" s="4" t="s">
        <v>49</v>
      </c>
      <c r="N17" s="4" t="s">
        <v>33</v>
      </c>
      <c r="O17" s="4" t="s">
        <v>76</v>
      </c>
    </row>
    <row r="18" spans="1:15" ht="21" customHeight="1" x14ac:dyDescent="0.35">
      <c r="A18" s="6" t="s">
        <v>209</v>
      </c>
      <c r="B18" s="3" t="s">
        <v>35</v>
      </c>
      <c r="C18" s="3"/>
      <c r="D18" s="3"/>
      <c r="E18" s="16" t="s">
        <v>210</v>
      </c>
      <c r="F18" s="3" t="s">
        <v>211</v>
      </c>
      <c r="G18" s="4" t="s">
        <v>38</v>
      </c>
      <c r="H18" s="4">
        <v>12</v>
      </c>
      <c r="I18" s="10"/>
      <c r="J18" s="4" t="s">
        <v>46</v>
      </c>
      <c r="K18" s="4" t="s">
        <v>47</v>
      </c>
      <c r="L18" s="4" t="s">
        <v>48</v>
      </c>
      <c r="M18" s="4" t="s">
        <v>49</v>
      </c>
      <c r="N18" s="4" t="s">
        <v>25</v>
      </c>
      <c r="O18" s="4" t="s">
        <v>132</v>
      </c>
    </row>
    <row r="19" spans="1:15" ht="20" x14ac:dyDescent="0.35">
      <c r="A19" s="19" t="s">
        <v>238</v>
      </c>
      <c r="B19" s="20" t="s">
        <v>16</v>
      </c>
      <c r="C19" s="20" t="s">
        <v>111</v>
      </c>
      <c r="D19" s="20" t="s">
        <v>239</v>
      </c>
      <c r="E19" s="21" t="s">
        <v>240</v>
      </c>
      <c r="F19" s="20" t="s">
        <v>239</v>
      </c>
      <c r="G19" s="22" t="s">
        <v>75</v>
      </c>
      <c r="H19" s="23">
        <v>6</v>
      </c>
      <c r="I19" s="22"/>
      <c r="J19" s="22" t="s">
        <v>46</v>
      </c>
      <c r="K19" s="22" t="s">
        <v>47</v>
      </c>
      <c r="L19" s="22" t="s">
        <v>48</v>
      </c>
      <c r="M19" s="22" t="s">
        <v>32</v>
      </c>
      <c r="N19" s="22" t="s">
        <v>33</v>
      </c>
      <c r="O19" s="22" t="s">
        <v>144</v>
      </c>
    </row>
    <row r="20" spans="1:15" ht="20" x14ac:dyDescent="0.35">
      <c r="A20" s="6" t="s">
        <v>293</v>
      </c>
      <c r="B20" s="3" t="s">
        <v>28</v>
      </c>
      <c r="C20" s="3" t="s">
        <v>17</v>
      </c>
      <c r="D20" s="3" t="s">
        <v>86</v>
      </c>
      <c r="E20" s="16" t="s">
        <v>88</v>
      </c>
      <c r="F20" s="3" t="s">
        <v>86</v>
      </c>
      <c r="G20" s="4" t="s">
        <v>75</v>
      </c>
      <c r="H20" s="5">
        <v>6</v>
      </c>
      <c r="I20" s="4"/>
      <c r="J20" s="4" t="s">
        <v>46</v>
      </c>
      <c r="K20" s="4" t="s">
        <v>47</v>
      </c>
      <c r="L20" s="4" t="s">
        <v>48</v>
      </c>
      <c r="M20" s="4" t="s">
        <v>32</v>
      </c>
      <c r="N20" s="4" t="s">
        <v>25</v>
      </c>
      <c r="O20" s="4" t="s">
        <v>289</v>
      </c>
    </row>
    <row r="21" spans="1:15" x14ac:dyDescent="0.35">
      <c r="A21" s="6" t="s">
        <v>304</v>
      </c>
      <c r="B21" s="3" t="s">
        <v>35</v>
      </c>
      <c r="C21" s="3"/>
      <c r="D21" s="3"/>
      <c r="E21" s="16" t="s">
        <v>123</v>
      </c>
      <c r="F21" s="3" t="s">
        <v>124</v>
      </c>
      <c r="G21" s="4" t="s">
        <v>38</v>
      </c>
      <c r="H21" s="5">
        <v>3</v>
      </c>
      <c r="I21" s="4"/>
      <c r="J21" s="4" t="s">
        <v>46</v>
      </c>
      <c r="K21" s="4" t="s">
        <v>47</v>
      </c>
      <c r="L21" s="4" t="s">
        <v>48</v>
      </c>
      <c r="M21" s="4" t="s">
        <v>49</v>
      </c>
      <c r="N21" s="4" t="s">
        <v>33</v>
      </c>
      <c r="O21" s="4" t="s">
        <v>51</v>
      </c>
    </row>
    <row r="22" spans="1:15" ht="30" x14ac:dyDescent="0.35">
      <c r="A22" s="12" t="s">
        <v>305</v>
      </c>
      <c r="B22" s="3" t="s">
        <v>28</v>
      </c>
      <c r="C22" s="3" t="s">
        <v>17</v>
      </c>
      <c r="D22" s="3" t="s">
        <v>70</v>
      </c>
      <c r="E22" s="16" t="s">
        <v>92</v>
      </c>
      <c r="F22" s="3" t="s">
        <v>70</v>
      </c>
      <c r="G22" s="4" t="s">
        <v>20</v>
      </c>
      <c r="H22" s="4">
        <v>12</v>
      </c>
      <c r="I22" s="10"/>
      <c r="J22" s="4" t="s">
        <v>46</v>
      </c>
      <c r="K22" s="4" t="s">
        <v>47</v>
      </c>
      <c r="L22" s="4" t="s">
        <v>48</v>
      </c>
      <c r="M22" s="4" t="s">
        <v>49</v>
      </c>
      <c r="N22" s="4" t="s">
        <v>33</v>
      </c>
      <c r="O22" s="4" t="s">
        <v>26</v>
      </c>
    </row>
    <row r="23" spans="1:15" x14ac:dyDescent="0.35">
      <c r="A23" s="6" t="s">
        <v>317</v>
      </c>
      <c r="B23" s="3" t="s">
        <v>16</v>
      </c>
      <c r="C23" s="3" t="s">
        <v>17</v>
      </c>
      <c r="D23" s="3" t="s">
        <v>29</v>
      </c>
      <c r="E23" s="16" t="s">
        <v>129</v>
      </c>
      <c r="F23" s="3" t="s">
        <v>29</v>
      </c>
      <c r="G23" s="4" t="s">
        <v>20</v>
      </c>
      <c r="H23" s="5">
        <v>12</v>
      </c>
      <c r="I23" s="4"/>
      <c r="J23" s="4" t="s">
        <v>46</v>
      </c>
      <c r="K23" s="4" t="s">
        <v>47</v>
      </c>
      <c r="L23" s="4" t="s">
        <v>48</v>
      </c>
      <c r="M23" s="4" t="s">
        <v>32</v>
      </c>
      <c r="N23" s="4" t="s">
        <v>25</v>
      </c>
      <c r="O23" s="4" t="s">
        <v>26</v>
      </c>
    </row>
    <row r="24" spans="1:15" x14ac:dyDescent="0.35">
      <c r="A24" s="6" t="s">
        <v>334</v>
      </c>
      <c r="B24" s="3" t="s">
        <v>35</v>
      </c>
      <c r="C24" s="3"/>
      <c r="D24" s="3"/>
      <c r="E24" s="16" t="s">
        <v>256</v>
      </c>
      <c r="F24" s="3" t="s">
        <v>216</v>
      </c>
      <c r="G24" s="4" t="s">
        <v>38</v>
      </c>
      <c r="H24" s="4">
        <v>12</v>
      </c>
      <c r="I24" s="4"/>
      <c r="J24" s="4" t="s">
        <v>46</v>
      </c>
      <c r="K24" s="4" t="s">
        <v>47</v>
      </c>
      <c r="L24" s="4" t="s">
        <v>48</v>
      </c>
      <c r="M24" s="4" t="s">
        <v>32</v>
      </c>
      <c r="N24" s="4" t="s">
        <v>33</v>
      </c>
      <c r="O24" s="4" t="s">
        <v>76</v>
      </c>
    </row>
    <row r="25" spans="1:15" x14ac:dyDescent="0.35">
      <c r="A25" s="6" t="s">
        <v>339</v>
      </c>
      <c r="B25" s="3" t="s">
        <v>35</v>
      </c>
      <c r="C25" s="3"/>
      <c r="D25" s="3"/>
      <c r="E25" s="16" t="s">
        <v>116</v>
      </c>
      <c r="F25" s="3" t="s">
        <v>37</v>
      </c>
      <c r="G25" s="4" t="s">
        <v>38</v>
      </c>
      <c r="H25" s="5">
        <v>6</v>
      </c>
      <c r="I25" s="4"/>
      <c r="J25" s="4" t="s">
        <v>46</v>
      </c>
      <c r="K25" s="4" t="s">
        <v>47</v>
      </c>
      <c r="L25" s="4" t="s">
        <v>48</v>
      </c>
      <c r="M25" s="4" t="s">
        <v>32</v>
      </c>
      <c r="N25" s="4" t="s">
        <v>33</v>
      </c>
      <c r="O25" s="4" t="s">
        <v>42</v>
      </c>
    </row>
    <row r="26" spans="1:15" x14ac:dyDescent="0.35">
      <c r="A26" s="6" t="s">
        <v>349</v>
      </c>
      <c r="B26" s="3" t="s">
        <v>28</v>
      </c>
      <c r="C26" s="3" t="s">
        <v>17</v>
      </c>
      <c r="D26" s="3" t="s">
        <v>263</v>
      </c>
      <c r="E26" s="16" t="s">
        <v>350</v>
      </c>
      <c r="F26" s="3" t="s">
        <v>263</v>
      </c>
      <c r="G26" s="4" t="s">
        <v>75</v>
      </c>
      <c r="H26" s="5">
        <v>6</v>
      </c>
      <c r="I26" s="4"/>
      <c r="J26" s="4" t="s">
        <v>46</v>
      </c>
      <c r="K26" s="4" t="s">
        <v>47</v>
      </c>
      <c r="L26" s="4" t="s">
        <v>48</v>
      </c>
      <c r="M26" s="4" t="s">
        <v>32</v>
      </c>
      <c r="N26" s="4" t="s">
        <v>25</v>
      </c>
      <c r="O26" s="4" t="s">
        <v>79</v>
      </c>
    </row>
    <row r="27" spans="1:15" x14ac:dyDescent="0.35">
      <c r="A27" s="6" t="s">
        <v>367</v>
      </c>
      <c r="B27" s="3" t="s">
        <v>28</v>
      </c>
      <c r="C27" s="3" t="s">
        <v>17</v>
      </c>
      <c r="D27" s="3" t="s">
        <v>103</v>
      </c>
      <c r="E27" s="16" t="s">
        <v>207</v>
      </c>
      <c r="F27" s="3" t="s">
        <v>103</v>
      </c>
      <c r="G27" s="4" t="s">
        <v>20</v>
      </c>
      <c r="H27" s="5">
        <v>6</v>
      </c>
      <c r="I27" s="4"/>
      <c r="J27" s="4" t="s">
        <v>46</v>
      </c>
      <c r="K27" s="4" t="s">
        <v>47</v>
      </c>
      <c r="L27" s="4" t="s">
        <v>48</v>
      </c>
      <c r="M27" s="4" t="s">
        <v>32</v>
      </c>
      <c r="N27" s="4" t="s">
        <v>33</v>
      </c>
      <c r="O27" s="4" t="s">
        <v>26</v>
      </c>
    </row>
    <row r="28" spans="1:15" x14ac:dyDescent="0.35">
      <c r="A28" s="6" t="s">
        <v>383</v>
      </c>
      <c r="B28" s="3" t="s">
        <v>28</v>
      </c>
      <c r="C28" s="3" t="s">
        <v>118</v>
      </c>
      <c r="D28" s="3" t="s">
        <v>119</v>
      </c>
      <c r="E28" s="16" t="s">
        <v>120</v>
      </c>
      <c r="F28" s="3" t="s">
        <v>119</v>
      </c>
      <c r="G28" s="4" t="s">
        <v>75</v>
      </c>
      <c r="H28" s="4">
        <v>6</v>
      </c>
      <c r="I28" s="4"/>
      <c r="J28" s="4" t="s">
        <v>46</v>
      </c>
      <c r="K28" s="4" t="s">
        <v>47</v>
      </c>
      <c r="L28" s="4" t="s">
        <v>48</v>
      </c>
      <c r="M28" s="4" t="s">
        <v>32</v>
      </c>
      <c r="N28" s="4" t="s">
        <v>384</v>
      </c>
      <c r="O28" s="4" t="s">
        <v>76</v>
      </c>
    </row>
  </sheetData>
  <autoFilter ref="A12:M28"/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20" zoomScale="70" zoomScaleNormal="70" workbookViewId="0">
      <selection activeCell="P52" sqref="P52"/>
    </sheetView>
  </sheetViews>
  <sheetFormatPr defaultRowHeight="14.5" x14ac:dyDescent="0.35"/>
  <cols>
    <col min="1" max="1" width="19.81640625" customWidth="1"/>
    <col min="2" max="2" width="13.6328125" customWidth="1"/>
    <col min="5" max="5" width="9.90625" customWidth="1"/>
    <col min="7" max="7" width="11.453125" customWidth="1"/>
    <col min="9" max="9" width="12.1796875" customWidth="1"/>
  </cols>
  <sheetData>
    <row r="1" spans="1:15" ht="14.4" x14ac:dyDescent="0.3">
      <c r="A1" t="s">
        <v>399</v>
      </c>
      <c r="B1">
        <f>SUM(H14:H35)</f>
        <v>165</v>
      </c>
    </row>
    <row r="3" spans="1:15" ht="14.4" x14ac:dyDescent="0.3">
      <c r="C3" s="27" t="s">
        <v>85</v>
      </c>
      <c r="D3" s="28" t="s">
        <v>16</v>
      </c>
      <c r="E3" s="29" t="s">
        <v>28</v>
      </c>
      <c r="H3" s="40" t="s">
        <v>17</v>
      </c>
      <c r="I3" s="39" t="s">
        <v>162</v>
      </c>
      <c r="J3" s="40" t="s">
        <v>111</v>
      </c>
    </row>
    <row r="4" spans="1:15" x14ac:dyDescent="0.35">
      <c r="A4" s="155" t="s">
        <v>394</v>
      </c>
      <c r="B4" s="33">
        <f>H14+H16+H18+H19+H20+H21+H22+H24+H25+H26+H27+H30+H31+H32+H34+H35</f>
        <v>129</v>
      </c>
      <c r="C4" s="32">
        <f>H20+H21+H26</f>
        <v>24</v>
      </c>
      <c r="D4" s="30">
        <f>H16+H18+H22+H30+H32</f>
        <v>45</v>
      </c>
      <c r="E4" s="31">
        <f>H14+H19+H24+H25+H27+H31+H34+H35</f>
        <v>60</v>
      </c>
      <c r="F4" s="47" t="s">
        <v>396</v>
      </c>
      <c r="H4" s="41">
        <f>H14+H16+H18+H19+H20+H21+H24+H25+H27+H31+H32+H34+H35</f>
        <v>108</v>
      </c>
      <c r="I4" s="38">
        <f>H22+H26</f>
        <v>9</v>
      </c>
      <c r="J4" s="42">
        <f>H30</f>
        <v>12</v>
      </c>
    </row>
    <row r="5" spans="1:15" x14ac:dyDescent="0.35">
      <c r="A5" s="156"/>
      <c r="B5" s="44">
        <f>B4/$B$1</f>
        <v>0.78181818181818186</v>
      </c>
      <c r="C5" s="45">
        <f>C4/$B$4</f>
        <v>0.18604651162790697</v>
      </c>
      <c r="D5" s="46">
        <f>D4/$B$4</f>
        <v>0.34883720930232559</v>
      </c>
      <c r="E5" s="35">
        <f>E4/$B$4</f>
        <v>0.46511627906976744</v>
      </c>
      <c r="F5" s="48"/>
      <c r="H5" s="36">
        <f>H4/$B$4</f>
        <v>0.83720930232558144</v>
      </c>
      <c r="I5" s="43">
        <f>I4/$B$4</f>
        <v>6.9767441860465115E-2</v>
      </c>
      <c r="J5" s="43">
        <f>J4/$B$4</f>
        <v>9.3023255813953487E-2</v>
      </c>
    </row>
    <row r="7" spans="1:15" ht="14.4" x14ac:dyDescent="0.3">
      <c r="H7" s="7" t="s">
        <v>17</v>
      </c>
      <c r="I7" s="7" t="s">
        <v>398</v>
      </c>
    </row>
    <row r="8" spans="1:15" x14ac:dyDescent="0.35">
      <c r="A8" s="157" t="s">
        <v>397</v>
      </c>
      <c r="B8" s="42">
        <f>H15+H17+H23+H28+H29+H33</f>
        <v>36</v>
      </c>
      <c r="C8" s="48" t="s">
        <v>396</v>
      </c>
      <c r="D8" s="26"/>
      <c r="E8" s="26"/>
      <c r="H8" s="42">
        <f>H28</f>
        <v>6</v>
      </c>
      <c r="I8" s="42">
        <f>H15+H17+H23+H29+H33</f>
        <v>30</v>
      </c>
    </row>
    <row r="9" spans="1:15" x14ac:dyDescent="0.35">
      <c r="A9" s="158"/>
      <c r="B9" s="34">
        <f>B8/B1</f>
        <v>0.21818181818181817</v>
      </c>
      <c r="C9" s="48"/>
      <c r="D9" s="26"/>
      <c r="E9" s="26"/>
      <c r="H9" s="36">
        <f>H8/$B$8</f>
        <v>0.16666666666666666</v>
      </c>
      <c r="I9" s="37">
        <f>I8/$B$8</f>
        <v>0.83333333333333337</v>
      </c>
    </row>
    <row r="13" spans="1:15" ht="37.25" customHeight="1" x14ac:dyDescent="0.3">
      <c r="A13" s="18" t="s">
        <v>0</v>
      </c>
      <c r="B13" s="1" t="s">
        <v>1</v>
      </c>
      <c r="C13" s="1" t="s">
        <v>2</v>
      </c>
      <c r="D13" s="1" t="s">
        <v>3</v>
      </c>
      <c r="E13" s="15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2" t="s">
        <v>14</v>
      </c>
    </row>
    <row r="14" spans="1:15" ht="27" customHeight="1" x14ac:dyDescent="0.35">
      <c r="A14" s="6" t="s">
        <v>106</v>
      </c>
      <c r="B14" s="3" t="s">
        <v>28</v>
      </c>
      <c r="C14" s="3" t="s">
        <v>17</v>
      </c>
      <c r="D14" s="3" t="s">
        <v>83</v>
      </c>
      <c r="E14" s="16" t="s">
        <v>107</v>
      </c>
      <c r="F14" s="3" t="s">
        <v>83</v>
      </c>
      <c r="G14" s="4" t="s">
        <v>20</v>
      </c>
      <c r="H14" s="5">
        <v>12</v>
      </c>
      <c r="I14" s="4"/>
      <c r="J14" s="4" t="s">
        <v>108</v>
      </c>
      <c r="K14" s="4"/>
      <c r="L14" s="4" t="s">
        <v>23</v>
      </c>
      <c r="M14" s="4" t="s">
        <v>32</v>
      </c>
      <c r="N14" s="4" t="s">
        <v>33</v>
      </c>
      <c r="O14" s="4" t="s">
        <v>26</v>
      </c>
    </row>
    <row r="15" spans="1:15" x14ac:dyDescent="0.35">
      <c r="A15" s="6" t="s">
        <v>130</v>
      </c>
      <c r="B15" s="3" t="s">
        <v>35</v>
      </c>
      <c r="C15" s="3"/>
      <c r="D15" s="3"/>
      <c r="E15" s="16" t="s">
        <v>131</v>
      </c>
      <c r="F15" s="3" t="s">
        <v>65</v>
      </c>
      <c r="G15" s="4" t="s">
        <v>38</v>
      </c>
      <c r="H15" s="5">
        <v>6</v>
      </c>
      <c r="I15" s="4"/>
      <c r="J15" s="4" t="s">
        <v>108</v>
      </c>
      <c r="K15" s="4"/>
      <c r="L15" s="4" t="s">
        <v>23</v>
      </c>
      <c r="M15" s="4" t="s">
        <v>24</v>
      </c>
      <c r="N15" s="4" t="s">
        <v>25</v>
      </c>
      <c r="O15" s="4" t="s">
        <v>132</v>
      </c>
    </row>
    <row r="16" spans="1:15" ht="30" x14ac:dyDescent="0.35">
      <c r="A16" s="6" t="s">
        <v>136</v>
      </c>
      <c r="B16" s="3" t="s">
        <v>16</v>
      </c>
      <c r="C16" s="3" t="s">
        <v>17</v>
      </c>
      <c r="D16" s="3" t="s">
        <v>137</v>
      </c>
      <c r="E16" s="16" t="s">
        <v>138</v>
      </c>
      <c r="F16" s="3" t="s">
        <v>137</v>
      </c>
      <c r="G16" s="4" t="s">
        <v>20</v>
      </c>
      <c r="H16" s="5">
        <v>12</v>
      </c>
      <c r="I16" s="4"/>
      <c r="J16" s="4" t="s">
        <v>108</v>
      </c>
      <c r="K16" s="4"/>
      <c r="L16" s="4" t="s">
        <v>23</v>
      </c>
      <c r="M16" s="4" t="s">
        <v>32</v>
      </c>
      <c r="N16" s="4" t="s">
        <v>25</v>
      </c>
      <c r="O16" s="4" t="s">
        <v>26</v>
      </c>
    </row>
    <row r="17" spans="1:15" ht="25.25" customHeight="1" x14ac:dyDescent="0.35">
      <c r="A17" s="6" t="s">
        <v>147</v>
      </c>
      <c r="B17" s="3" t="s">
        <v>35</v>
      </c>
      <c r="C17" s="3"/>
      <c r="D17" s="3"/>
      <c r="E17" s="16" t="s">
        <v>148</v>
      </c>
      <c r="F17" s="3" t="s">
        <v>149</v>
      </c>
      <c r="G17" s="4" t="s">
        <v>38</v>
      </c>
      <c r="H17" s="5">
        <v>3</v>
      </c>
      <c r="I17" s="3"/>
      <c r="J17" s="4" t="s">
        <v>108</v>
      </c>
      <c r="K17" s="4"/>
      <c r="L17" s="4" t="s">
        <v>23</v>
      </c>
      <c r="M17" s="4" t="s">
        <v>32</v>
      </c>
      <c r="N17" s="4" t="s">
        <v>25</v>
      </c>
      <c r="O17" s="4" t="s">
        <v>150</v>
      </c>
    </row>
    <row r="18" spans="1:15" x14ac:dyDescent="0.35">
      <c r="A18" s="6" t="s">
        <v>151</v>
      </c>
      <c r="B18" s="3" t="s">
        <v>16</v>
      </c>
      <c r="C18" s="3" t="s">
        <v>17</v>
      </c>
      <c r="D18" s="3" t="s">
        <v>152</v>
      </c>
      <c r="E18" s="16" t="s">
        <v>153</v>
      </c>
      <c r="F18" s="3" t="s">
        <v>152</v>
      </c>
      <c r="G18" s="4" t="s">
        <v>20</v>
      </c>
      <c r="H18" s="5">
        <v>6</v>
      </c>
      <c r="I18" s="4"/>
      <c r="J18" s="4" t="s">
        <v>108</v>
      </c>
      <c r="K18" s="4"/>
      <c r="L18" s="4" t="s">
        <v>23</v>
      </c>
      <c r="M18" s="4" t="s">
        <v>32</v>
      </c>
      <c r="N18" s="4" t="s">
        <v>33</v>
      </c>
      <c r="O18" s="4" t="s">
        <v>26</v>
      </c>
    </row>
    <row r="19" spans="1:15" x14ac:dyDescent="0.35">
      <c r="A19" s="6" t="s">
        <v>173</v>
      </c>
      <c r="B19" s="3" t="s">
        <v>28</v>
      </c>
      <c r="C19" s="3" t="s">
        <v>17</v>
      </c>
      <c r="D19" s="3" t="s">
        <v>174</v>
      </c>
      <c r="E19" s="16" t="s">
        <v>175</v>
      </c>
      <c r="F19" s="3" t="s">
        <v>174</v>
      </c>
      <c r="G19" s="4" t="s">
        <v>20</v>
      </c>
      <c r="H19" s="5">
        <v>6</v>
      </c>
      <c r="I19" s="4"/>
      <c r="J19" s="4" t="s">
        <v>108</v>
      </c>
      <c r="K19" s="4"/>
      <c r="L19" s="4" t="s">
        <v>23</v>
      </c>
      <c r="M19" s="4" t="s">
        <v>24</v>
      </c>
      <c r="N19" s="4" t="s">
        <v>25</v>
      </c>
      <c r="O19" s="4" t="s">
        <v>79</v>
      </c>
    </row>
    <row r="20" spans="1:15" ht="27" customHeight="1" x14ac:dyDescent="0.35">
      <c r="A20" s="6" t="s">
        <v>183</v>
      </c>
      <c r="B20" s="3" t="s">
        <v>85</v>
      </c>
      <c r="C20" s="3" t="s">
        <v>17</v>
      </c>
      <c r="D20" s="3" t="s">
        <v>180</v>
      </c>
      <c r="E20" s="16" t="s">
        <v>184</v>
      </c>
      <c r="F20" s="3" t="s">
        <v>180</v>
      </c>
      <c r="G20" s="4" t="s">
        <v>20</v>
      </c>
      <c r="H20" s="5">
        <v>9</v>
      </c>
      <c r="I20" s="4"/>
      <c r="J20" s="4" t="s">
        <v>108</v>
      </c>
      <c r="K20" s="4"/>
      <c r="L20" s="4" t="s">
        <v>23</v>
      </c>
      <c r="M20" s="4" t="s">
        <v>49</v>
      </c>
      <c r="N20" s="4" t="s">
        <v>33</v>
      </c>
      <c r="O20" s="4" t="s">
        <v>79</v>
      </c>
    </row>
    <row r="21" spans="1:15" ht="30" x14ac:dyDescent="0.35">
      <c r="A21" s="6" t="s">
        <v>183</v>
      </c>
      <c r="B21" s="3" t="s">
        <v>85</v>
      </c>
      <c r="C21" s="3" t="s">
        <v>17</v>
      </c>
      <c r="D21" s="3" t="s">
        <v>180</v>
      </c>
      <c r="E21" s="16" t="s">
        <v>185</v>
      </c>
      <c r="F21" s="3" t="s">
        <v>180</v>
      </c>
      <c r="G21" s="4" t="s">
        <v>20</v>
      </c>
      <c r="H21" s="5">
        <v>9</v>
      </c>
      <c r="I21" s="4"/>
      <c r="J21" s="4" t="s">
        <v>108</v>
      </c>
      <c r="K21" s="4"/>
      <c r="L21" s="4" t="s">
        <v>23</v>
      </c>
      <c r="M21" s="4" t="s">
        <v>49</v>
      </c>
      <c r="N21" s="4" t="s">
        <v>33</v>
      </c>
      <c r="O21" s="4" t="s">
        <v>79</v>
      </c>
    </row>
    <row r="22" spans="1:15" ht="19.75" customHeight="1" x14ac:dyDescent="0.35">
      <c r="A22" s="6" t="s">
        <v>197</v>
      </c>
      <c r="B22" s="3" t="s">
        <v>16</v>
      </c>
      <c r="C22" s="3" t="s">
        <v>162</v>
      </c>
      <c r="D22" s="3" t="s">
        <v>198</v>
      </c>
      <c r="E22" s="16" t="s">
        <v>199</v>
      </c>
      <c r="F22" s="3" t="s">
        <v>198</v>
      </c>
      <c r="G22" s="4" t="s">
        <v>20</v>
      </c>
      <c r="H22" s="5">
        <v>3</v>
      </c>
      <c r="I22" s="4"/>
      <c r="J22" s="4" t="s">
        <v>108</v>
      </c>
      <c r="K22" s="4"/>
      <c r="L22" s="4" t="s">
        <v>23</v>
      </c>
      <c r="M22" s="4" t="s">
        <v>49</v>
      </c>
      <c r="N22" s="4" t="s">
        <v>33</v>
      </c>
      <c r="O22" s="4" t="s">
        <v>26</v>
      </c>
    </row>
    <row r="23" spans="1:15" ht="20" x14ac:dyDescent="0.35">
      <c r="A23" s="6" t="s">
        <v>212</v>
      </c>
      <c r="B23" s="3" t="s">
        <v>35</v>
      </c>
      <c r="C23" s="3"/>
      <c r="D23" s="3"/>
      <c r="E23" s="16" t="s">
        <v>213</v>
      </c>
      <c r="F23" s="3" t="s">
        <v>214</v>
      </c>
      <c r="G23" s="4" t="s">
        <v>38</v>
      </c>
      <c r="H23" s="5">
        <v>6</v>
      </c>
      <c r="I23" s="4"/>
      <c r="J23" s="4" t="s">
        <v>108</v>
      </c>
      <c r="K23" s="4"/>
      <c r="L23" s="4" t="s">
        <v>23</v>
      </c>
      <c r="M23" s="4" t="s">
        <v>24</v>
      </c>
      <c r="N23" s="4" t="s">
        <v>33</v>
      </c>
      <c r="O23" s="4" t="s">
        <v>42</v>
      </c>
    </row>
    <row r="24" spans="1:15" ht="30" x14ac:dyDescent="0.35">
      <c r="A24" s="6" t="s">
        <v>232</v>
      </c>
      <c r="B24" s="3" t="s">
        <v>28</v>
      </c>
      <c r="C24" s="3" t="s">
        <v>17</v>
      </c>
      <c r="D24" s="3" t="s">
        <v>211</v>
      </c>
      <c r="E24" s="16" t="s">
        <v>233</v>
      </c>
      <c r="F24" s="3" t="s">
        <v>211</v>
      </c>
      <c r="G24" s="4" t="s">
        <v>20</v>
      </c>
      <c r="H24" s="5">
        <v>12</v>
      </c>
      <c r="I24" s="4"/>
      <c r="J24" s="4" t="s">
        <v>108</v>
      </c>
      <c r="K24" s="4"/>
      <c r="L24" s="4" t="s">
        <v>23</v>
      </c>
      <c r="M24" s="4" t="s">
        <v>49</v>
      </c>
      <c r="N24" s="4" t="s">
        <v>25</v>
      </c>
      <c r="O24" s="4" t="s">
        <v>26</v>
      </c>
    </row>
    <row r="25" spans="1:15" ht="30" customHeight="1" x14ac:dyDescent="0.35">
      <c r="A25" s="6" t="s">
        <v>236</v>
      </c>
      <c r="B25" s="3" t="s">
        <v>28</v>
      </c>
      <c r="C25" s="3" t="s">
        <v>17</v>
      </c>
      <c r="D25" s="3" t="s">
        <v>137</v>
      </c>
      <c r="E25" s="16" t="s">
        <v>237</v>
      </c>
      <c r="F25" s="3" t="s">
        <v>137</v>
      </c>
      <c r="G25" s="4" t="s">
        <v>20</v>
      </c>
      <c r="H25" s="5">
        <v>6</v>
      </c>
      <c r="I25" s="4"/>
      <c r="J25" s="4" t="s">
        <v>108</v>
      </c>
      <c r="K25" s="4"/>
      <c r="L25" s="4" t="s">
        <v>23</v>
      </c>
      <c r="M25" s="4" t="s">
        <v>49</v>
      </c>
      <c r="N25" s="4" t="s">
        <v>33</v>
      </c>
      <c r="O25" s="4" t="s">
        <v>26</v>
      </c>
    </row>
    <row r="26" spans="1:15" ht="20" x14ac:dyDescent="0.35">
      <c r="A26" s="6" t="s">
        <v>251</v>
      </c>
      <c r="B26" s="3" t="s">
        <v>85</v>
      </c>
      <c r="C26" s="3" t="s">
        <v>162</v>
      </c>
      <c r="D26" s="3" t="s">
        <v>100</v>
      </c>
      <c r="E26" s="16" t="s">
        <v>252</v>
      </c>
      <c r="F26" s="3" t="s">
        <v>100</v>
      </c>
      <c r="G26" s="4" t="s">
        <v>20</v>
      </c>
      <c r="H26" s="5">
        <v>6</v>
      </c>
      <c r="I26" s="4"/>
      <c r="J26" s="4" t="s">
        <v>108</v>
      </c>
      <c r="K26" s="4"/>
      <c r="L26" s="4" t="s">
        <v>23</v>
      </c>
      <c r="M26" s="4" t="s">
        <v>24</v>
      </c>
      <c r="N26" s="4" t="s">
        <v>33</v>
      </c>
      <c r="O26" s="4" t="s">
        <v>164</v>
      </c>
    </row>
    <row r="27" spans="1:15" ht="30" x14ac:dyDescent="0.35">
      <c r="A27" s="6" t="s">
        <v>253</v>
      </c>
      <c r="B27" s="3" t="s">
        <v>28</v>
      </c>
      <c r="C27" s="3" t="s">
        <v>17</v>
      </c>
      <c r="D27" s="3" t="s">
        <v>37</v>
      </c>
      <c r="E27" s="16" t="s">
        <v>254</v>
      </c>
      <c r="F27" s="3" t="s">
        <v>37</v>
      </c>
      <c r="G27" s="4" t="s">
        <v>20</v>
      </c>
      <c r="H27" s="5">
        <v>6</v>
      </c>
      <c r="I27" s="4"/>
      <c r="J27" s="4" t="s">
        <v>108</v>
      </c>
      <c r="K27" s="4"/>
      <c r="L27" s="4" t="s">
        <v>23</v>
      </c>
      <c r="M27" s="4" t="s">
        <v>32</v>
      </c>
      <c r="N27" s="4" t="s">
        <v>33</v>
      </c>
      <c r="O27" s="4" t="s">
        <v>26</v>
      </c>
    </row>
    <row r="28" spans="1:15" ht="31.75" customHeight="1" x14ac:dyDescent="0.35">
      <c r="A28" s="6" t="s">
        <v>262</v>
      </c>
      <c r="B28" s="3" t="s">
        <v>28</v>
      </c>
      <c r="C28" s="3" t="s">
        <v>17</v>
      </c>
      <c r="D28" s="3" t="s">
        <v>263</v>
      </c>
      <c r="E28" s="16" t="s">
        <v>265</v>
      </c>
      <c r="F28" s="3" t="s">
        <v>263</v>
      </c>
      <c r="G28" s="4" t="s">
        <v>75</v>
      </c>
      <c r="H28" s="5">
        <v>6</v>
      </c>
      <c r="I28" s="4"/>
      <c r="J28" s="4" t="s">
        <v>108</v>
      </c>
      <c r="K28" s="4"/>
      <c r="L28" s="4" t="s">
        <v>23</v>
      </c>
      <c r="M28" s="4" t="s">
        <v>32</v>
      </c>
      <c r="N28" s="4" t="s">
        <v>25</v>
      </c>
      <c r="O28" s="4" t="s">
        <v>79</v>
      </c>
    </row>
    <row r="29" spans="1:15" ht="20" x14ac:dyDescent="0.35">
      <c r="A29" s="6" t="s">
        <v>286</v>
      </c>
      <c r="B29" s="3" t="s">
        <v>35</v>
      </c>
      <c r="C29" s="3"/>
      <c r="D29" s="3"/>
      <c r="E29" s="16" t="s">
        <v>256</v>
      </c>
      <c r="F29" s="3" t="s">
        <v>216</v>
      </c>
      <c r="G29" s="4" t="s">
        <v>38</v>
      </c>
      <c r="H29" s="5">
        <v>9</v>
      </c>
      <c r="I29" s="4"/>
      <c r="J29" s="4" t="s">
        <v>108</v>
      </c>
      <c r="K29" s="4"/>
      <c r="L29" s="4" t="s">
        <v>23</v>
      </c>
      <c r="M29" s="4" t="s">
        <v>32</v>
      </c>
      <c r="N29" s="4" t="s">
        <v>25</v>
      </c>
      <c r="O29" s="4" t="s">
        <v>144</v>
      </c>
    </row>
    <row r="30" spans="1:15" ht="20" x14ac:dyDescent="0.35">
      <c r="A30" s="6" t="s">
        <v>291</v>
      </c>
      <c r="B30" s="3" t="s">
        <v>16</v>
      </c>
      <c r="C30" s="3" t="s">
        <v>111</v>
      </c>
      <c r="D30" s="3" t="s">
        <v>56</v>
      </c>
      <c r="E30" s="16" t="s">
        <v>292</v>
      </c>
      <c r="F30" s="3" t="s">
        <v>56</v>
      </c>
      <c r="G30" s="4" t="s">
        <v>20</v>
      </c>
      <c r="H30" s="5">
        <v>12</v>
      </c>
      <c r="I30" s="4"/>
      <c r="J30" s="4" t="s">
        <v>108</v>
      </c>
      <c r="K30" s="4"/>
      <c r="L30" s="4" t="s">
        <v>23</v>
      </c>
      <c r="M30" s="4" t="s">
        <v>24</v>
      </c>
      <c r="N30" s="4" t="s">
        <v>25</v>
      </c>
      <c r="O30" s="4" t="s">
        <v>67</v>
      </c>
    </row>
    <row r="31" spans="1:15" ht="27" customHeight="1" x14ac:dyDescent="0.35">
      <c r="A31" s="6" t="s">
        <v>293</v>
      </c>
      <c r="B31" s="3" t="s">
        <v>28</v>
      </c>
      <c r="C31" s="3" t="s">
        <v>17</v>
      </c>
      <c r="D31" s="3" t="s">
        <v>86</v>
      </c>
      <c r="E31" s="16" t="s">
        <v>294</v>
      </c>
      <c r="F31" s="3" t="s">
        <v>86</v>
      </c>
      <c r="G31" s="4" t="s">
        <v>20</v>
      </c>
      <c r="H31" s="5">
        <v>6</v>
      </c>
      <c r="I31" s="4"/>
      <c r="J31" s="4" t="s">
        <v>108</v>
      </c>
      <c r="K31" s="4"/>
      <c r="L31" s="4" t="s">
        <v>23</v>
      </c>
      <c r="M31" s="4" t="s">
        <v>24</v>
      </c>
      <c r="N31" s="4" t="s">
        <v>33</v>
      </c>
      <c r="O31" s="4" t="s">
        <v>26</v>
      </c>
    </row>
    <row r="32" spans="1:15" ht="30" x14ac:dyDescent="0.35">
      <c r="A32" s="6" t="s">
        <v>324</v>
      </c>
      <c r="B32" s="3" t="s">
        <v>16</v>
      </c>
      <c r="C32" s="3" t="s">
        <v>17</v>
      </c>
      <c r="D32" s="3" t="s">
        <v>263</v>
      </c>
      <c r="E32" s="16" t="s">
        <v>325</v>
      </c>
      <c r="F32" s="3" t="s">
        <v>263</v>
      </c>
      <c r="G32" s="4" t="s">
        <v>20</v>
      </c>
      <c r="H32" s="5">
        <v>12</v>
      </c>
      <c r="I32" s="4"/>
      <c r="J32" s="4" t="s">
        <v>108</v>
      </c>
      <c r="K32" s="4"/>
      <c r="L32" s="4" t="s">
        <v>23</v>
      </c>
      <c r="M32" s="4" t="s">
        <v>24</v>
      </c>
      <c r="N32" s="4" t="s">
        <v>33</v>
      </c>
      <c r="O32" s="4" t="s">
        <v>26</v>
      </c>
    </row>
    <row r="33" spans="1:15" ht="20" x14ac:dyDescent="0.35">
      <c r="A33" s="6" t="s">
        <v>340</v>
      </c>
      <c r="B33" s="3" t="s">
        <v>35</v>
      </c>
      <c r="C33" s="3"/>
      <c r="D33" s="3"/>
      <c r="E33" s="16" t="s">
        <v>341</v>
      </c>
      <c r="F33" s="3" t="s">
        <v>137</v>
      </c>
      <c r="G33" s="4" t="s">
        <v>38</v>
      </c>
      <c r="H33" s="5">
        <v>6</v>
      </c>
      <c r="I33" s="4"/>
      <c r="J33" s="4" t="s">
        <v>108</v>
      </c>
      <c r="K33" s="4"/>
      <c r="L33" s="4" t="s">
        <v>23</v>
      </c>
      <c r="M33" s="4" t="s">
        <v>49</v>
      </c>
      <c r="N33" s="4" t="s">
        <v>25</v>
      </c>
      <c r="O33" s="4" t="s">
        <v>42</v>
      </c>
    </row>
    <row r="34" spans="1:15" ht="20" x14ac:dyDescent="0.35">
      <c r="A34" s="6" t="s">
        <v>381</v>
      </c>
      <c r="B34" s="3" t="s">
        <v>28</v>
      </c>
      <c r="C34" s="3" t="s">
        <v>17</v>
      </c>
      <c r="D34" s="3" t="s">
        <v>263</v>
      </c>
      <c r="E34" s="16" t="s">
        <v>382</v>
      </c>
      <c r="F34" s="3" t="s">
        <v>263</v>
      </c>
      <c r="G34" s="4" t="s">
        <v>20</v>
      </c>
      <c r="H34" s="5">
        <v>6</v>
      </c>
      <c r="I34" s="4"/>
      <c r="J34" s="4" t="s">
        <v>108</v>
      </c>
      <c r="K34" s="4"/>
      <c r="L34" s="4" t="s">
        <v>23</v>
      </c>
      <c r="M34" s="4" t="s">
        <v>24</v>
      </c>
      <c r="N34" s="4" t="s">
        <v>25</v>
      </c>
      <c r="O34" s="4" t="s">
        <v>26</v>
      </c>
    </row>
    <row r="35" spans="1:15" x14ac:dyDescent="0.35">
      <c r="A35" s="6" t="s">
        <v>388</v>
      </c>
      <c r="B35" s="3" t="s">
        <v>28</v>
      </c>
      <c r="C35" s="3" t="s">
        <v>17</v>
      </c>
      <c r="D35" s="3" t="s">
        <v>18</v>
      </c>
      <c r="E35" s="16" t="s">
        <v>389</v>
      </c>
      <c r="F35" s="3" t="s">
        <v>18</v>
      </c>
      <c r="G35" s="4" t="s">
        <v>20</v>
      </c>
      <c r="H35" s="5">
        <v>6</v>
      </c>
      <c r="I35" s="4"/>
      <c r="J35" s="4" t="s">
        <v>108</v>
      </c>
      <c r="K35" s="4"/>
      <c r="L35" s="4" t="s">
        <v>23</v>
      </c>
      <c r="M35" s="4" t="s">
        <v>32</v>
      </c>
      <c r="N35" s="4" t="s">
        <v>33</v>
      </c>
      <c r="O35" s="4" t="s">
        <v>26</v>
      </c>
    </row>
  </sheetData>
  <autoFilter ref="A11:M35"/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70" zoomScaleNormal="70" workbookViewId="0">
      <selection activeCell="H3" sqref="H3"/>
    </sheetView>
  </sheetViews>
  <sheetFormatPr defaultRowHeight="14.5" x14ac:dyDescent="0.35"/>
  <cols>
    <col min="1" max="1" width="19.81640625" customWidth="1"/>
    <col min="2" max="2" width="10.1796875" customWidth="1"/>
    <col min="5" max="5" width="11.453125" customWidth="1"/>
    <col min="7" max="7" width="11.453125" customWidth="1"/>
    <col min="9" max="9" width="12.1796875" customWidth="1"/>
  </cols>
  <sheetData>
    <row r="1" spans="1:15" ht="14.4" x14ac:dyDescent="0.3">
      <c r="A1" t="s">
        <v>399</v>
      </c>
      <c r="B1">
        <f>SUM(H13:H25)</f>
        <v>90</v>
      </c>
    </row>
    <row r="3" spans="1:15" ht="14.4" x14ac:dyDescent="0.3">
      <c r="C3" s="27" t="s">
        <v>85</v>
      </c>
      <c r="D3" s="28" t="s">
        <v>16</v>
      </c>
      <c r="E3" s="29" t="s">
        <v>28</v>
      </c>
      <c r="H3" s="40" t="s">
        <v>17</v>
      </c>
      <c r="I3" s="39"/>
      <c r="J3" s="40"/>
    </row>
    <row r="4" spans="1:15" x14ac:dyDescent="0.35">
      <c r="A4" s="155" t="s">
        <v>394</v>
      </c>
      <c r="B4" s="33">
        <f>H14+H16+H17+H18+H19+H20+H22+H23+H24+H25</f>
        <v>72</v>
      </c>
      <c r="C4" s="32">
        <f>H16+H18+H19</f>
        <v>30</v>
      </c>
      <c r="D4" s="30">
        <f>H14+H17+H20</f>
        <v>18</v>
      </c>
      <c r="E4" s="31">
        <f>H22+H23+H24+H25</f>
        <v>24</v>
      </c>
      <c r="F4" s="47" t="s">
        <v>396</v>
      </c>
      <c r="H4" s="41">
        <f>B4</f>
        <v>72</v>
      </c>
      <c r="I4" s="38"/>
      <c r="J4" s="42"/>
    </row>
    <row r="5" spans="1:15" x14ac:dyDescent="0.35">
      <c r="A5" s="156"/>
      <c r="B5" s="44">
        <f>B4/$B$1</f>
        <v>0.8</v>
      </c>
      <c r="C5" s="45">
        <f>C4/$B$4</f>
        <v>0.41666666666666669</v>
      </c>
      <c r="D5" s="46">
        <f>D4/$B$4</f>
        <v>0.25</v>
      </c>
      <c r="E5" s="35">
        <f>E4/$B$4</f>
        <v>0.33333333333333331</v>
      </c>
      <c r="F5" s="48" t="s">
        <v>395</v>
      </c>
      <c r="H5" s="36">
        <f>H4/$B$4</f>
        <v>1</v>
      </c>
      <c r="I5" s="43"/>
      <c r="J5" s="43"/>
    </row>
    <row r="7" spans="1:15" ht="14.4" x14ac:dyDescent="0.3">
      <c r="H7" s="7" t="s">
        <v>17</v>
      </c>
      <c r="I7" s="7" t="s">
        <v>398</v>
      </c>
    </row>
    <row r="8" spans="1:15" x14ac:dyDescent="0.35">
      <c r="A8" s="157" t="s">
        <v>397</v>
      </c>
      <c r="B8" s="42">
        <f>H13+H15+H21</f>
        <v>18</v>
      </c>
      <c r="C8" s="48" t="s">
        <v>396</v>
      </c>
      <c r="D8" s="26"/>
      <c r="E8" s="26"/>
      <c r="H8" s="42">
        <f>H21</f>
        <v>6</v>
      </c>
      <c r="I8" s="42">
        <f>H13+H15</f>
        <v>12</v>
      </c>
    </row>
    <row r="9" spans="1:15" x14ac:dyDescent="0.35">
      <c r="A9" s="158"/>
      <c r="B9" s="34">
        <f>B8/B1</f>
        <v>0.2</v>
      </c>
      <c r="C9" s="48" t="s">
        <v>395</v>
      </c>
      <c r="D9" s="26"/>
      <c r="E9" s="26"/>
      <c r="H9" s="36">
        <f>H8/$B$8</f>
        <v>0.33333333333333331</v>
      </c>
      <c r="I9" s="37">
        <f>I8/$B$8</f>
        <v>0.66666666666666663</v>
      </c>
    </row>
    <row r="12" spans="1:15" ht="37.25" customHeight="1" x14ac:dyDescent="0.3">
      <c r="A12" s="18" t="s">
        <v>0</v>
      </c>
      <c r="B12" s="1" t="s">
        <v>1</v>
      </c>
      <c r="C12" s="1" t="s">
        <v>2</v>
      </c>
      <c r="D12" s="1" t="s">
        <v>3</v>
      </c>
      <c r="E12" s="15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2" t="s">
        <v>14</v>
      </c>
    </row>
    <row r="13" spans="1:15" ht="27" customHeight="1" x14ac:dyDescent="0.35">
      <c r="A13" s="6" t="s">
        <v>68</v>
      </c>
      <c r="B13" s="3" t="s">
        <v>35</v>
      </c>
      <c r="C13" s="3"/>
      <c r="D13" s="3"/>
      <c r="E13" s="16" t="s">
        <v>69</v>
      </c>
      <c r="F13" s="3" t="s">
        <v>70</v>
      </c>
      <c r="G13" s="4" t="s">
        <v>38</v>
      </c>
      <c r="H13" s="5">
        <v>6</v>
      </c>
      <c r="I13" s="4"/>
      <c r="J13" s="4" t="s">
        <v>39</v>
      </c>
      <c r="K13" s="4" t="s">
        <v>71</v>
      </c>
      <c r="L13" s="4" t="s">
        <v>23</v>
      </c>
      <c r="M13" s="4" t="s">
        <v>32</v>
      </c>
      <c r="N13" s="4" t="s">
        <v>33</v>
      </c>
      <c r="O13" s="4" t="s">
        <v>42</v>
      </c>
    </row>
    <row r="14" spans="1:15" ht="30" x14ac:dyDescent="0.35">
      <c r="A14" s="6" t="s">
        <v>72</v>
      </c>
      <c r="B14" s="3" t="s">
        <v>16</v>
      </c>
      <c r="C14" s="3" t="s">
        <v>17</v>
      </c>
      <c r="D14" s="3" t="s">
        <v>73</v>
      </c>
      <c r="E14" s="16" t="s">
        <v>80</v>
      </c>
      <c r="F14" s="3" t="s">
        <v>73</v>
      </c>
      <c r="G14" s="4" t="s">
        <v>20</v>
      </c>
      <c r="H14" s="5">
        <v>6</v>
      </c>
      <c r="I14" s="4"/>
      <c r="J14" s="4" t="s">
        <v>39</v>
      </c>
      <c r="K14" s="4" t="s">
        <v>71</v>
      </c>
      <c r="L14" s="4" t="s">
        <v>23</v>
      </c>
      <c r="M14" s="4" t="s">
        <v>32</v>
      </c>
      <c r="N14" s="4" t="s">
        <v>33</v>
      </c>
      <c r="O14" s="4" t="s">
        <v>79</v>
      </c>
    </row>
    <row r="15" spans="1:15" ht="15" customHeight="1" x14ac:dyDescent="0.35">
      <c r="A15" s="6" t="s">
        <v>84</v>
      </c>
      <c r="B15" s="3" t="s">
        <v>35</v>
      </c>
      <c r="C15" s="3"/>
      <c r="D15" s="3"/>
      <c r="E15" s="16" t="s">
        <v>87</v>
      </c>
      <c r="F15" s="3" t="s">
        <v>86</v>
      </c>
      <c r="G15" s="4" t="s">
        <v>404</v>
      </c>
      <c r="H15" s="5">
        <v>6</v>
      </c>
      <c r="I15" s="3"/>
      <c r="J15" s="4" t="s">
        <v>39</v>
      </c>
      <c r="K15" s="4" t="s">
        <v>71</v>
      </c>
      <c r="L15" s="4" t="s">
        <v>23</v>
      </c>
      <c r="M15" s="4" t="s">
        <v>24</v>
      </c>
      <c r="N15" s="4" t="s">
        <v>25</v>
      </c>
      <c r="O15" s="4" t="s">
        <v>26</v>
      </c>
    </row>
    <row r="16" spans="1:15" ht="25.25" customHeight="1" x14ac:dyDescent="0.35">
      <c r="A16" s="6" t="s">
        <v>157</v>
      </c>
      <c r="B16" s="3" t="s">
        <v>85</v>
      </c>
      <c r="C16" s="3" t="s">
        <v>17</v>
      </c>
      <c r="D16" s="3" t="s">
        <v>45</v>
      </c>
      <c r="E16" s="16" t="s">
        <v>158</v>
      </c>
      <c r="F16" s="3" t="s">
        <v>45</v>
      </c>
      <c r="G16" s="4" t="s">
        <v>20</v>
      </c>
      <c r="H16" s="5">
        <v>12</v>
      </c>
      <c r="I16" s="4"/>
      <c r="J16" s="4" t="s">
        <v>39</v>
      </c>
      <c r="K16" s="4" t="s">
        <v>71</v>
      </c>
      <c r="L16" s="4" t="s">
        <v>23</v>
      </c>
      <c r="M16" s="4" t="s">
        <v>24</v>
      </c>
      <c r="N16" s="4" t="s">
        <v>33</v>
      </c>
      <c r="O16" s="4" t="s">
        <v>26</v>
      </c>
    </row>
    <row r="17" spans="1:15" ht="19.75" customHeight="1" x14ac:dyDescent="0.35">
      <c r="A17" s="6" t="s">
        <v>206</v>
      </c>
      <c r="B17" s="3" t="s">
        <v>16</v>
      </c>
      <c r="C17" s="3" t="s">
        <v>17</v>
      </c>
      <c r="D17" s="3" t="s">
        <v>103</v>
      </c>
      <c r="E17" s="16" t="s">
        <v>208</v>
      </c>
      <c r="F17" s="3" t="s">
        <v>103</v>
      </c>
      <c r="G17" s="4" t="s">
        <v>20</v>
      </c>
      <c r="H17" s="5">
        <v>6</v>
      </c>
      <c r="I17" s="4"/>
      <c r="J17" s="4" t="s">
        <v>39</v>
      </c>
      <c r="K17" s="4" t="s">
        <v>71</v>
      </c>
      <c r="L17" s="4" t="s">
        <v>23</v>
      </c>
      <c r="M17" s="4" t="s">
        <v>24</v>
      </c>
      <c r="N17" s="4" t="s">
        <v>25</v>
      </c>
      <c r="O17" s="4" t="s">
        <v>26</v>
      </c>
    </row>
    <row r="18" spans="1:15" ht="20" x14ac:dyDescent="0.35">
      <c r="A18" s="6" t="s">
        <v>219</v>
      </c>
      <c r="B18" s="3" t="s">
        <v>85</v>
      </c>
      <c r="C18" s="3" t="s">
        <v>17</v>
      </c>
      <c r="D18" s="3" t="s">
        <v>45</v>
      </c>
      <c r="E18" s="16" t="s">
        <v>220</v>
      </c>
      <c r="F18" s="3" t="s">
        <v>45</v>
      </c>
      <c r="G18" s="4" t="s">
        <v>20</v>
      </c>
      <c r="H18" s="5">
        <v>12</v>
      </c>
      <c r="I18" s="4"/>
      <c r="J18" s="4" t="s">
        <v>39</v>
      </c>
      <c r="K18" s="4" t="s">
        <v>71</v>
      </c>
      <c r="L18" s="4" t="s">
        <v>23</v>
      </c>
      <c r="M18" s="4" t="s">
        <v>32</v>
      </c>
      <c r="N18" s="4" t="s">
        <v>25</v>
      </c>
      <c r="O18" s="4" t="s">
        <v>26</v>
      </c>
    </row>
    <row r="19" spans="1:15" ht="20" x14ac:dyDescent="0.35">
      <c r="A19" s="6" t="s">
        <v>221</v>
      </c>
      <c r="B19" s="3" t="s">
        <v>85</v>
      </c>
      <c r="C19" s="3" t="s">
        <v>17</v>
      </c>
      <c r="D19" s="3" t="s">
        <v>103</v>
      </c>
      <c r="E19" s="16" t="s">
        <v>222</v>
      </c>
      <c r="F19" s="3" t="s">
        <v>103</v>
      </c>
      <c r="G19" s="4" t="s">
        <v>20</v>
      </c>
      <c r="H19" s="4">
        <v>6</v>
      </c>
      <c r="I19" s="7"/>
      <c r="J19" s="4" t="s">
        <v>39</v>
      </c>
      <c r="K19" s="4" t="s">
        <v>71</v>
      </c>
      <c r="L19" s="4" t="s">
        <v>23</v>
      </c>
      <c r="M19" s="4" t="s">
        <v>24</v>
      </c>
      <c r="N19" s="4" t="s">
        <v>33</v>
      </c>
      <c r="O19" s="4" t="s">
        <v>26</v>
      </c>
    </row>
    <row r="20" spans="1:15" ht="21.65" customHeight="1" x14ac:dyDescent="0.35">
      <c r="A20" s="6" t="s">
        <v>243</v>
      </c>
      <c r="B20" s="3" t="s">
        <v>16</v>
      </c>
      <c r="C20" s="3" t="s">
        <v>17</v>
      </c>
      <c r="D20" s="3" t="s">
        <v>174</v>
      </c>
      <c r="E20" s="16" t="s">
        <v>244</v>
      </c>
      <c r="F20" s="3" t="s">
        <v>174</v>
      </c>
      <c r="G20" s="4" t="s">
        <v>20</v>
      </c>
      <c r="H20" s="5">
        <v>6</v>
      </c>
      <c r="I20" s="3"/>
      <c r="J20" s="4" t="s">
        <v>39</v>
      </c>
      <c r="K20" s="4" t="s">
        <v>71</v>
      </c>
      <c r="L20" s="4" t="s">
        <v>23</v>
      </c>
      <c r="M20" s="4" t="s">
        <v>24</v>
      </c>
      <c r="N20" s="4" t="s">
        <v>25</v>
      </c>
      <c r="O20" s="4" t="s">
        <v>79</v>
      </c>
    </row>
    <row r="21" spans="1:15" ht="19.75" customHeight="1" x14ac:dyDescent="0.35">
      <c r="A21" s="6" t="s">
        <v>266</v>
      </c>
      <c r="B21" s="3" t="s">
        <v>28</v>
      </c>
      <c r="C21" s="3" t="s">
        <v>17</v>
      </c>
      <c r="D21" s="3" t="s">
        <v>83</v>
      </c>
      <c r="E21" s="16" t="s">
        <v>267</v>
      </c>
      <c r="F21" s="3" t="s">
        <v>83</v>
      </c>
      <c r="G21" s="4" t="s">
        <v>75</v>
      </c>
      <c r="H21" s="4">
        <v>6</v>
      </c>
      <c r="I21" s="4"/>
      <c r="J21" s="4" t="s">
        <v>39</v>
      </c>
      <c r="K21" s="4" t="s">
        <v>71</v>
      </c>
      <c r="L21" s="4" t="s">
        <v>23</v>
      </c>
      <c r="M21" s="4" t="s">
        <v>24</v>
      </c>
      <c r="N21" s="4" t="s">
        <v>33</v>
      </c>
      <c r="O21" s="4" t="s">
        <v>79</v>
      </c>
    </row>
    <row r="22" spans="1:15" ht="18" customHeight="1" x14ac:dyDescent="0.35">
      <c r="A22" s="12" t="s">
        <v>313</v>
      </c>
      <c r="B22" s="3" t="s">
        <v>28</v>
      </c>
      <c r="C22" s="3" t="s">
        <v>17</v>
      </c>
      <c r="D22" s="3" t="s">
        <v>314</v>
      </c>
      <c r="E22" s="16" t="s">
        <v>316</v>
      </c>
      <c r="F22" s="3" t="s">
        <v>314</v>
      </c>
      <c r="G22" s="4" t="s">
        <v>20</v>
      </c>
      <c r="H22" s="5">
        <v>6</v>
      </c>
      <c r="I22" s="4"/>
      <c r="J22" s="4" t="s">
        <v>39</v>
      </c>
      <c r="K22" s="4" t="s">
        <v>71</v>
      </c>
      <c r="L22" s="4" t="s">
        <v>23</v>
      </c>
      <c r="M22" s="4" t="s">
        <v>32</v>
      </c>
      <c r="N22" s="4" t="s">
        <v>33</v>
      </c>
      <c r="O22" s="4" t="s">
        <v>26</v>
      </c>
    </row>
    <row r="23" spans="1:15" ht="18.649999999999999" customHeight="1" x14ac:dyDescent="0.35">
      <c r="A23" s="6" t="s">
        <v>318</v>
      </c>
      <c r="B23" s="3" t="s">
        <v>28</v>
      </c>
      <c r="C23" s="3" t="s">
        <v>17</v>
      </c>
      <c r="D23" s="3" t="s">
        <v>70</v>
      </c>
      <c r="E23" s="16" t="s">
        <v>319</v>
      </c>
      <c r="F23" s="3" t="s">
        <v>70</v>
      </c>
      <c r="G23" s="4" t="s">
        <v>20</v>
      </c>
      <c r="H23" s="4">
        <v>6</v>
      </c>
      <c r="I23" s="4"/>
      <c r="J23" s="4" t="s">
        <v>39</v>
      </c>
      <c r="K23" s="4" t="s">
        <v>71</v>
      </c>
      <c r="L23" s="4" t="s">
        <v>23</v>
      </c>
      <c r="M23" s="4" t="s">
        <v>24</v>
      </c>
      <c r="N23" s="4" t="s">
        <v>33</v>
      </c>
      <c r="O23" s="4" t="s">
        <v>26</v>
      </c>
    </row>
    <row r="24" spans="1:15" ht="20" x14ac:dyDescent="0.35">
      <c r="A24" s="6" t="s">
        <v>360</v>
      </c>
      <c r="B24" s="3" t="s">
        <v>28</v>
      </c>
      <c r="C24" s="3" t="s">
        <v>17</v>
      </c>
      <c r="D24" s="3" t="s">
        <v>37</v>
      </c>
      <c r="E24" s="16" t="s">
        <v>361</v>
      </c>
      <c r="F24" s="3" t="s">
        <v>37</v>
      </c>
      <c r="G24" s="4" t="s">
        <v>20</v>
      </c>
      <c r="H24" s="5">
        <v>6</v>
      </c>
      <c r="I24" s="4"/>
      <c r="J24" s="4" t="s">
        <v>39</v>
      </c>
      <c r="K24" s="4" t="s">
        <v>71</v>
      </c>
      <c r="L24" s="4" t="s">
        <v>23</v>
      </c>
      <c r="M24" s="4" t="s">
        <v>24</v>
      </c>
      <c r="N24" s="4" t="s">
        <v>25</v>
      </c>
      <c r="O24" s="4" t="s">
        <v>26</v>
      </c>
    </row>
    <row r="25" spans="1:15" ht="20" x14ac:dyDescent="0.35">
      <c r="A25" s="6" t="s">
        <v>379</v>
      </c>
      <c r="B25" s="3" t="s">
        <v>28</v>
      </c>
      <c r="C25" s="3" t="s">
        <v>17</v>
      </c>
      <c r="D25" s="3" t="s">
        <v>103</v>
      </c>
      <c r="E25" s="16" t="s">
        <v>380</v>
      </c>
      <c r="F25" s="3" t="s">
        <v>103</v>
      </c>
      <c r="G25" s="4" t="s">
        <v>20</v>
      </c>
      <c r="H25" s="5">
        <v>6</v>
      </c>
      <c r="I25" s="8"/>
      <c r="J25" s="4" t="s">
        <v>39</v>
      </c>
      <c r="K25" s="4" t="s">
        <v>71</v>
      </c>
      <c r="L25" s="4" t="s">
        <v>23</v>
      </c>
      <c r="M25" s="4" t="s">
        <v>32</v>
      </c>
      <c r="N25" s="4" t="s">
        <v>25</v>
      </c>
      <c r="O25" s="4" t="s">
        <v>58</v>
      </c>
    </row>
  </sheetData>
  <autoFilter ref="A11:M25"/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8" zoomScale="55" zoomScaleNormal="55" workbookViewId="0">
      <selection activeCell="X64" sqref="X64"/>
    </sheetView>
  </sheetViews>
  <sheetFormatPr defaultRowHeight="14.5" x14ac:dyDescent="0.35"/>
  <cols>
    <col min="1" max="1" width="19.81640625" customWidth="1"/>
    <col min="2" max="2" width="13.6328125" customWidth="1"/>
    <col min="5" max="5" width="11.453125" customWidth="1"/>
    <col min="7" max="7" width="11.453125" customWidth="1"/>
    <col min="8" max="8" width="9.6328125" customWidth="1"/>
    <col min="9" max="9" width="12.1796875" customWidth="1"/>
  </cols>
  <sheetData>
    <row r="1" spans="1:15" ht="14.4" x14ac:dyDescent="0.3">
      <c r="A1" t="s">
        <v>399</v>
      </c>
      <c r="B1">
        <f>SUM(H13:H38)</f>
        <v>168</v>
      </c>
    </row>
    <row r="3" spans="1:15" ht="14.4" x14ac:dyDescent="0.3">
      <c r="C3" s="27" t="s">
        <v>85</v>
      </c>
      <c r="D3" s="28" t="s">
        <v>16</v>
      </c>
      <c r="E3" s="29" t="s">
        <v>28</v>
      </c>
      <c r="H3" s="40" t="s">
        <v>17</v>
      </c>
      <c r="I3" s="39" t="s">
        <v>140</v>
      </c>
      <c r="J3" s="40"/>
    </row>
    <row r="4" spans="1:15" x14ac:dyDescent="0.35">
      <c r="A4" s="159" t="s">
        <v>394</v>
      </c>
      <c r="B4" s="33">
        <f>H13+H14+H16+H17+H18+H19+H20+H21+H23+H24+H25+H27+H29+H32+H34+H35+H36+H37</f>
        <v>120</v>
      </c>
      <c r="C4" s="32">
        <f>H17+H20+H21+H34+H35</f>
        <v>36</v>
      </c>
      <c r="D4" s="30">
        <f>H13+H16+H23+H24+H27+H29+H36</f>
        <v>48</v>
      </c>
      <c r="E4" s="31">
        <f>H14+H18+H19+H25+H32+H37</f>
        <v>36</v>
      </c>
      <c r="F4" s="47" t="s">
        <v>396</v>
      </c>
      <c r="H4" s="41">
        <f>H13+H14+H16+H17+H18+H19+H20+H21+H23+H24+H27+H29+H32+H34+H35+H36+H37</f>
        <v>114</v>
      </c>
      <c r="I4" s="38">
        <f>H25</f>
        <v>6</v>
      </c>
      <c r="J4" s="42"/>
    </row>
    <row r="5" spans="1:15" x14ac:dyDescent="0.35">
      <c r="A5" s="160"/>
      <c r="B5" s="44">
        <f>B4/$B$1</f>
        <v>0.7142857142857143</v>
      </c>
      <c r="C5" s="45">
        <f>C4/$B$4</f>
        <v>0.3</v>
      </c>
      <c r="D5" s="46">
        <f>D4/$B$4</f>
        <v>0.4</v>
      </c>
      <c r="E5" s="35">
        <f>E4/$B$4</f>
        <v>0.3</v>
      </c>
      <c r="F5" s="48"/>
      <c r="H5" s="36">
        <f>H4/$B$4</f>
        <v>0.95</v>
      </c>
      <c r="I5" s="36">
        <f>I4/$B$4</f>
        <v>0.05</v>
      </c>
      <c r="J5" s="43"/>
    </row>
    <row r="7" spans="1:15" ht="14.4" x14ac:dyDescent="0.3">
      <c r="H7" s="7" t="s">
        <v>17</v>
      </c>
      <c r="I7" s="39" t="s">
        <v>140</v>
      </c>
      <c r="J7" s="7" t="s">
        <v>398</v>
      </c>
    </row>
    <row r="8" spans="1:15" x14ac:dyDescent="0.35">
      <c r="A8" s="161" t="s">
        <v>397</v>
      </c>
      <c r="B8" s="42">
        <f>H15+H22+H26+H28+H30+H31+H33+H38</f>
        <v>48</v>
      </c>
      <c r="C8" s="48" t="s">
        <v>396</v>
      </c>
      <c r="D8" s="26"/>
      <c r="E8" s="26"/>
      <c r="H8" s="42">
        <f>H22+H30+H31+H38</f>
        <v>24</v>
      </c>
      <c r="I8" s="38">
        <v>0</v>
      </c>
      <c r="J8" s="42">
        <f>H15+H26+H28+H33</f>
        <v>24</v>
      </c>
    </row>
    <row r="9" spans="1:15" x14ac:dyDescent="0.35">
      <c r="A9" s="162"/>
      <c r="B9" s="34">
        <f>B8/B1</f>
        <v>0.2857142857142857</v>
      </c>
      <c r="C9" s="48"/>
      <c r="D9" s="26"/>
      <c r="E9" s="26"/>
      <c r="H9" s="36">
        <f>H8/$B$8</f>
        <v>0.5</v>
      </c>
      <c r="I9" s="36">
        <f>I8/$B$4</f>
        <v>0</v>
      </c>
      <c r="J9" s="37">
        <f>J8/$B$8</f>
        <v>0.5</v>
      </c>
    </row>
    <row r="12" spans="1:15" ht="28.25" customHeight="1" x14ac:dyDescent="0.3">
      <c r="A12" s="18" t="s">
        <v>0</v>
      </c>
      <c r="B12" s="1" t="s">
        <v>1</v>
      </c>
      <c r="C12" s="1" t="s">
        <v>2</v>
      </c>
      <c r="D12" s="1" t="s">
        <v>3</v>
      </c>
      <c r="E12" s="15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2" t="s">
        <v>14</v>
      </c>
    </row>
    <row r="13" spans="1:15" ht="27" customHeight="1" x14ac:dyDescent="0.35">
      <c r="A13" s="6" t="s">
        <v>15</v>
      </c>
      <c r="B13" s="3" t="s">
        <v>16</v>
      </c>
      <c r="C13" s="3" t="s">
        <v>17</v>
      </c>
      <c r="D13" s="3" t="s">
        <v>18</v>
      </c>
      <c r="E13" s="16" t="s">
        <v>19</v>
      </c>
      <c r="F13" s="3" t="s">
        <v>18</v>
      </c>
      <c r="G13" s="4" t="s">
        <v>20</v>
      </c>
      <c r="H13" s="5">
        <v>6</v>
      </c>
      <c r="I13" s="4"/>
      <c r="J13" s="4" t="s">
        <v>21</v>
      </c>
      <c r="K13" s="4" t="s">
        <v>22</v>
      </c>
      <c r="L13" s="4" t="s">
        <v>23</v>
      </c>
      <c r="M13" s="4" t="s">
        <v>24</v>
      </c>
      <c r="N13" s="4" t="s">
        <v>25</v>
      </c>
      <c r="O13" s="4" t="s">
        <v>26</v>
      </c>
    </row>
    <row r="14" spans="1:15" x14ac:dyDescent="0.35">
      <c r="A14" s="6" t="s">
        <v>27</v>
      </c>
      <c r="B14" s="3" t="s">
        <v>28</v>
      </c>
      <c r="C14" s="3" t="s">
        <v>17</v>
      </c>
      <c r="D14" s="3" t="s">
        <v>29</v>
      </c>
      <c r="E14" s="16" t="s">
        <v>30</v>
      </c>
      <c r="F14" s="3" t="s">
        <v>29</v>
      </c>
      <c r="G14" s="4" t="s">
        <v>20</v>
      </c>
      <c r="H14" s="4">
        <v>6</v>
      </c>
      <c r="I14" s="4"/>
      <c r="J14" s="4" t="s">
        <v>21</v>
      </c>
      <c r="K14" s="4" t="s">
        <v>31</v>
      </c>
      <c r="L14" s="4" t="s">
        <v>23</v>
      </c>
      <c r="M14" s="4" t="s">
        <v>32</v>
      </c>
      <c r="N14" s="4" t="s">
        <v>33</v>
      </c>
      <c r="O14" s="4" t="s">
        <v>26</v>
      </c>
    </row>
    <row r="15" spans="1:15" ht="15" customHeight="1" x14ac:dyDescent="0.35">
      <c r="A15" s="6" t="s">
        <v>52</v>
      </c>
      <c r="B15" s="3" t="s">
        <v>35</v>
      </c>
      <c r="C15" s="3"/>
      <c r="D15" s="3"/>
      <c r="E15" s="16" t="s">
        <v>53</v>
      </c>
      <c r="F15" s="3" t="s">
        <v>45</v>
      </c>
      <c r="G15" s="4" t="s">
        <v>38</v>
      </c>
      <c r="H15" s="5">
        <v>6</v>
      </c>
      <c r="I15" s="4"/>
      <c r="J15" s="4" t="s">
        <v>21</v>
      </c>
      <c r="K15" s="4" t="s">
        <v>31</v>
      </c>
      <c r="L15" s="4" t="s">
        <v>23</v>
      </c>
      <c r="M15" s="4" t="s">
        <v>32</v>
      </c>
      <c r="N15" s="4" t="s">
        <v>25</v>
      </c>
      <c r="O15" s="4" t="s">
        <v>42</v>
      </c>
    </row>
    <row r="16" spans="1:15" ht="25.25" customHeight="1" x14ac:dyDescent="0.35">
      <c r="A16" s="6" t="s">
        <v>72</v>
      </c>
      <c r="B16" s="3" t="s">
        <v>16</v>
      </c>
      <c r="C16" s="3" t="s">
        <v>17</v>
      </c>
      <c r="D16" s="3" t="s">
        <v>73</v>
      </c>
      <c r="E16" s="16" t="s">
        <v>77</v>
      </c>
      <c r="F16" s="3" t="s">
        <v>73</v>
      </c>
      <c r="G16" s="4" t="s">
        <v>20</v>
      </c>
      <c r="H16" s="5">
        <v>6</v>
      </c>
      <c r="I16" s="4"/>
      <c r="J16" s="4" t="s">
        <v>21</v>
      </c>
      <c r="K16" s="4" t="s">
        <v>78</v>
      </c>
      <c r="L16" s="4" t="s">
        <v>23</v>
      </c>
      <c r="M16" s="4" t="s">
        <v>32</v>
      </c>
      <c r="N16" s="4" t="s">
        <v>25</v>
      </c>
      <c r="O16" s="4" t="s">
        <v>79</v>
      </c>
    </row>
    <row r="17" spans="1:15" ht="20" x14ac:dyDescent="0.35">
      <c r="A17" s="6" t="s">
        <v>93</v>
      </c>
      <c r="B17" s="3" t="s">
        <v>85</v>
      </c>
      <c r="C17" s="3" t="s">
        <v>17</v>
      </c>
      <c r="D17" s="3" t="s">
        <v>83</v>
      </c>
      <c r="E17" s="16" t="s">
        <v>94</v>
      </c>
      <c r="F17" s="3" t="s">
        <v>83</v>
      </c>
      <c r="G17" s="4" t="s">
        <v>20</v>
      </c>
      <c r="H17" s="4">
        <v>12</v>
      </c>
      <c r="I17" s="4"/>
      <c r="J17" s="4" t="s">
        <v>21</v>
      </c>
      <c r="K17" s="4" t="s">
        <v>22</v>
      </c>
      <c r="L17" s="4" t="s">
        <v>23</v>
      </c>
      <c r="M17" s="4" t="s">
        <v>24</v>
      </c>
      <c r="N17" s="4" t="s">
        <v>33</v>
      </c>
      <c r="O17" s="4" t="s">
        <v>26</v>
      </c>
    </row>
    <row r="18" spans="1:15" ht="20" x14ac:dyDescent="0.35">
      <c r="A18" s="6" t="s">
        <v>95</v>
      </c>
      <c r="B18" s="3" t="s">
        <v>28</v>
      </c>
      <c r="C18" s="3" t="s">
        <v>17</v>
      </c>
      <c r="D18" s="3" t="s">
        <v>18</v>
      </c>
      <c r="E18" s="16" t="s">
        <v>96</v>
      </c>
      <c r="F18" s="3" t="s">
        <v>18</v>
      </c>
      <c r="G18" s="4" t="s">
        <v>20</v>
      </c>
      <c r="H18" s="5">
        <v>6</v>
      </c>
      <c r="I18" s="4"/>
      <c r="J18" s="4" t="s">
        <v>21</v>
      </c>
      <c r="K18" s="4" t="s">
        <v>97</v>
      </c>
      <c r="L18" s="4" t="s">
        <v>23</v>
      </c>
      <c r="M18" s="4" t="s">
        <v>32</v>
      </c>
      <c r="N18" s="4" t="s">
        <v>33</v>
      </c>
      <c r="O18" s="4" t="s">
        <v>26</v>
      </c>
    </row>
    <row r="19" spans="1:15" ht="18.649999999999999" customHeight="1" x14ac:dyDescent="0.35">
      <c r="A19" s="6" t="s">
        <v>102</v>
      </c>
      <c r="B19" s="3" t="s">
        <v>28</v>
      </c>
      <c r="C19" s="3" t="s">
        <v>17</v>
      </c>
      <c r="D19" s="3" t="s">
        <v>103</v>
      </c>
      <c r="E19" s="16" t="s">
        <v>104</v>
      </c>
      <c r="F19" s="3" t="s">
        <v>103</v>
      </c>
      <c r="G19" s="4" t="s">
        <v>20</v>
      </c>
      <c r="H19" s="5">
        <v>6</v>
      </c>
      <c r="I19" s="4"/>
      <c r="J19" s="4" t="s">
        <v>21</v>
      </c>
      <c r="K19" s="4" t="s">
        <v>22</v>
      </c>
      <c r="L19" s="4" t="s">
        <v>23</v>
      </c>
      <c r="M19" s="4" t="s">
        <v>32</v>
      </c>
      <c r="N19" s="4" t="s">
        <v>25</v>
      </c>
      <c r="O19" s="4" t="s">
        <v>105</v>
      </c>
    </row>
    <row r="20" spans="1:15" ht="22.75" customHeight="1" x14ac:dyDescent="0.35">
      <c r="A20" s="6" t="s">
        <v>133</v>
      </c>
      <c r="B20" s="3" t="s">
        <v>85</v>
      </c>
      <c r="C20" s="3" t="s">
        <v>17</v>
      </c>
      <c r="D20" s="3" t="s">
        <v>70</v>
      </c>
      <c r="E20" s="16" t="s">
        <v>134</v>
      </c>
      <c r="F20" s="3" t="s">
        <v>70</v>
      </c>
      <c r="G20" s="4" t="s">
        <v>20</v>
      </c>
      <c r="H20" s="4">
        <v>6</v>
      </c>
      <c r="I20" s="4"/>
      <c r="J20" s="4" t="s">
        <v>21</v>
      </c>
      <c r="K20" s="4" t="s">
        <v>22</v>
      </c>
      <c r="L20" s="4" t="s">
        <v>23</v>
      </c>
      <c r="M20" s="4" t="s">
        <v>24</v>
      </c>
      <c r="N20" s="4" t="s">
        <v>33</v>
      </c>
      <c r="O20" s="4" t="s">
        <v>26</v>
      </c>
    </row>
    <row r="21" spans="1:15" ht="19.75" customHeight="1" x14ac:dyDescent="0.35">
      <c r="A21" s="6" t="s">
        <v>133</v>
      </c>
      <c r="B21" s="3" t="s">
        <v>85</v>
      </c>
      <c r="C21" s="3" t="s">
        <v>17</v>
      </c>
      <c r="D21" s="3" t="s">
        <v>70</v>
      </c>
      <c r="E21" s="16" t="s">
        <v>135</v>
      </c>
      <c r="F21" s="3" t="s">
        <v>70</v>
      </c>
      <c r="G21" s="4" t="s">
        <v>20</v>
      </c>
      <c r="H21" s="5">
        <v>6</v>
      </c>
      <c r="I21" s="4"/>
      <c r="J21" s="4" t="s">
        <v>21</v>
      </c>
      <c r="K21" s="4" t="s">
        <v>78</v>
      </c>
      <c r="L21" s="4" t="s">
        <v>23</v>
      </c>
      <c r="M21" s="4" t="s">
        <v>32</v>
      </c>
      <c r="N21" s="4" t="s">
        <v>33</v>
      </c>
      <c r="O21" s="4" t="s">
        <v>26</v>
      </c>
    </row>
    <row r="22" spans="1:15" ht="23.4" customHeight="1" x14ac:dyDescent="0.35">
      <c r="A22" s="6" t="s">
        <v>142</v>
      </c>
      <c r="B22" s="6" t="s">
        <v>85</v>
      </c>
      <c r="C22" s="3" t="s">
        <v>17</v>
      </c>
      <c r="D22" s="6" t="s">
        <v>18</v>
      </c>
      <c r="E22" s="17" t="s">
        <v>143</v>
      </c>
      <c r="F22" s="6" t="s">
        <v>18</v>
      </c>
      <c r="G22" s="9" t="s">
        <v>75</v>
      </c>
      <c r="H22" s="13">
        <v>6</v>
      </c>
      <c r="I22" s="9"/>
      <c r="J22" s="9" t="s">
        <v>21</v>
      </c>
      <c r="K22" s="9" t="s">
        <v>97</v>
      </c>
      <c r="L22" s="9" t="s">
        <v>23</v>
      </c>
      <c r="M22" s="9" t="s">
        <v>32</v>
      </c>
      <c r="N22" s="9" t="s">
        <v>25</v>
      </c>
      <c r="O22" s="9" t="s">
        <v>144</v>
      </c>
    </row>
    <row r="23" spans="1:15" ht="18.649999999999999" customHeight="1" x14ac:dyDescent="0.35">
      <c r="A23" s="6" t="s">
        <v>176</v>
      </c>
      <c r="B23" s="3" t="s">
        <v>16</v>
      </c>
      <c r="C23" s="3" t="s">
        <v>17</v>
      </c>
      <c r="D23" s="3" t="s">
        <v>73</v>
      </c>
      <c r="E23" s="16" t="s">
        <v>177</v>
      </c>
      <c r="F23" s="3" t="s">
        <v>73</v>
      </c>
      <c r="G23" s="4" t="s">
        <v>20</v>
      </c>
      <c r="H23" s="5">
        <v>6</v>
      </c>
      <c r="I23" s="4"/>
      <c r="J23" s="4" t="s">
        <v>21</v>
      </c>
      <c r="K23" s="4" t="s">
        <v>78</v>
      </c>
      <c r="L23" s="4" t="s">
        <v>23</v>
      </c>
      <c r="M23" s="4" t="s">
        <v>32</v>
      </c>
      <c r="N23" s="4" t="s">
        <v>25</v>
      </c>
      <c r="O23" s="4" t="s">
        <v>79</v>
      </c>
    </row>
    <row r="24" spans="1:15" ht="19.25" customHeight="1" x14ac:dyDescent="0.35">
      <c r="A24" s="6" t="s">
        <v>176</v>
      </c>
      <c r="B24" s="3" t="s">
        <v>16</v>
      </c>
      <c r="C24" s="3" t="s">
        <v>17</v>
      </c>
      <c r="D24" s="3" t="s">
        <v>73</v>
      </c>
      <c r="E24" s="16" t="s">
        <v>178</v>
      </c>
      <c r="F24" s="3" t="s">
        <v>73</v>
      </c>
      <c r="G24" s="4" t="s">
        <v>20</v>
      </c>
      <c r="H24" s="5">
        <v>6</v>
      </c>
      <c r="I24" s="4"/>
      <c r="J24" s="4" t="s">
        <v>21</v>
      </c>
      <c r="K24" s="4" t="s">
        <v>78</v>
      </c>
      <c r="L24" s="4" t="s">
        <v>23</v>
      </c>
      <c r="M24" s="4" t="s">
        <v>32</v>
      </c>
      <c r="N24" s="4" t="s">
        <v>33</v>
      </c>
      <c r="O24" s="4" t="s">
        <v>79</v>
      </c>
    </row>
    <row r="25" spans="1:15" ht="16.75" customHeight="1" x14ac:dyDescent="0.35">
      <c r="A25" s="6" t="s">
        <v>215</v>
      </c>
      <c r="B25" s="3" t="s">
        <v>28</v>
      </c>
      <c r="C25" s="3" t="s">
        <v>140</v>
      </c>
      <c r="D25" s="3" t="s">
        <v>216</v>
      </c>
      <c r="E25" s="16" t="s">
        <v>217</v>
      </c>
      <c r="F25" s="3" t="s">
        <v>216</v>
      </c>
      <c r="G25" s="4" t="s">
        <v>20</v>
      </c>
      <c r="H25" s="4">
        <v>6</v>
      </c>
      <c r="I25" s="4"/>
      <c r="J25" s="4" t="s">
        <v>21</v>
      </c>
      <c r="K25" s="4" t="s">
        <v>22</v>
      </c>
      <c r="L25" s="4" t="s">
        <v>23</v>
      </c>
      <c r="M25" s="4" t="s">
        <v>24</v>
      </c>
      <c r="N25" s="4" t="s">
        <v>33</v>
      </c>
      <c r="O25" s="4" t="s">
        <v>218</v>
      </c>
    </row>
    <row r="26" spans="1:15" x14ac:dyDescent="0.35">
      <c r="A26" s="6" t="s">
        <v>227</v>
      </c>
      <c r="B26" s="3" t="s">
        <v>35</v>
      </c>
      <c r="C26" s="3"/>
      <c r="D26" s="3"/>
      <c r="E26" s="16" t="s">
        <v>228</v>
      </c>
      <c r="F26" s="3" t="s">
        <v>45</v>
      </c>
      <c r="G26" s="4" t="s">
        <v>38</v>
      </c>
      <c r="H26" s="4">
        <v>6</v>
      </c>
      <c r="I26" s="4"/>
      <c r="J26" s="4" t="s">
        <v>21</v>
      </c>
      <c r="K26" s="4" t="s">
        <v>31</v>
      </c>
      <c r="L26" s="4" t="s">
        <v>23</v>
      </c>
      <c r="M26" s="4" t="s">
        <v>32</v>
      </c>
      <c r="N26" s="4" t="s">
        <v>33</v>
      </c>
      <c r="O26" s="4" t="s">
        <v>42</v>
      </c>
    </row>
    <row r="27" spans="1:15" ht="20" x14ac:dyDescent="0.35">
      <c r="A27" s="6" t="s">
        <v>234</v>
      </c>
      <c r="B27" s="3" t="s">
        <v>16</v>
      </c>
      <c r="C27" s="3" t="s">
        <v>17</v>
      </c>
      <c r="D27" s="3" t="s">
        <v>45</v>
      </c>
      <c r="E27" s="16" t="s">
        <v>235</v>
      </c>
      <c r="F27" s="3" t="s">
        <v>45</v>
      </c>
      <c r="G27" s="4" t="s">
        <v>20</v>
      </c>
      <c r="H27" s="4">
        <v>12</v>
      </c>
      <c r="I27" s="4"/>
      <c r="J27" s="4" t="s">
        <v>21</v>
      </c>
      <c r="K27" s="4" t="s">
        <v>22</v>
      </c>
      <c r="L27" s="4" t="s">
        <v>23</v>
      </c>
      <c r="M27" s="4" t="s">
        <v>24</v>
      </c>
      <c r="N27" s="4" t="s">
        <v>25</v>
      </c>
      <c r="O27" s="4" t="s">
        <v>26</v>
      </c>
    </row>
    <row r="28" spans="1:15" ht="20" x14ac:dyDescent="0.35">
      <c r="A28" s="6" t="s">
        <v>258</v>
      </c>
      <c r="B28" s="6" t="s">
        <v>35</v>
      </c>
      <c r="C28" s="6"/>
      <c r="D28" s="6"/>
      <c r="E28" s="17" t="s">
        <v>259</v>
      </c>
      <c r="F28" s="6" t="s">
        <v>216</v>
      </c>
      <c r="G28" s="9" t="s">
        <v>38</v>
      </c>
      <c r="H28" s="9">
        <v>6</v>
      </c>
      <c r="I28" s="9"/>
      <c r="J28" s="9" t="s">
        <v>21</v>
      </c>
      <c r="K28" s="9" t="s">
        <v>260</v>
      </c>
      <c r="L28" s="4" t="s">
        <v>23</v>
      </c>
      <c r="M28" s="9" t="s">
        <v>32</v>
      </c>
      <c r="N28" s="9" t="s">
        <v>33</v>
      </c>
      <c r="O28" s="9" t="s">
        <v>58</v>
      </c>
    </row>
    <row r="29" spans="1:15" ht="19.25" customHeight="1" x14ac:dyDescent="0.35">
      <c r="A29" s="6" t="s">
        <v>297</v>
      </c>
      <c r="B29" s="3" t="s">
        <v>16</v>
      </c>
      <c r="C29" s="3" t="s">
        <v>17</v>
      </c>
      <c r="D29" s="3" t="s">
        <v>86</v>
      </c>
      <c r="E29" s="16" t="s">
        <v>298</v>
      </c>
      <c r="F29" s="3" t="s">
        <v>86</v>
      </c>
      <c r="G29" s="4" t="s">
        <v>20</v>
      </c>
      <c r="H29" s="5">
        <v>6</v>
      </c>
      <c r="I29" s="4"/>
      <c r="J29" s="4" t="s">
        <v>21</v>
      </c>
      <c r="K29" s="4" t="s">
        <v>299</v>
      </c>
      <c r="L29" s="4" t="s">
        <v>23</v>
      </c>
      <c r="M29" s="4" t="s">
        <v>32</v>
      </c>
      <c r="N29" s="4" t="s">
        <v>25</v>
      </c>
      <c r="O29" s="4" t="s">
        <v>26</v>
      </c>
    </row>
    <row r="30" spans="1:15" ht="22.75" customHeight="1" x14ac:dyDescent="0.35">
      <c r="A30" s="6" t="s">
        <v>301</v>
      </c>
      <c r="B30" s="3" t="s">
        <v>85</v>
      </c>
      <c r="C30" s="3" t="s">
        <v>17</v>
      </c>
      <c r="D30" s="3" t="s">
        <v>45</v>
      </c>
      <c r="E30" s="16" t="s">
        <v>303</v>
      </c>
      <c r="F30" s="3" t="s">
        <v>45</v>
      </c>
      <c r="G30" s="4" t="s">
        <v>75</v>
      </c>
      <c r="H30" s="5">
        <v>6</v>
      </c>
      <c r="I30" s="4"/>
      <c r="J30" s="4" t="s">
        <v>21</v>
      </c>
      <c r="K30" s="4" t="s">
        <v>31</v>
      </c>
      <c r="L30" s="4" t="s">
        <v>23</v>
      </c>
      <c r="M30" s="4" t="s">
        <v>32</v>
      </c>
      <c r="N30" s="4" t="s">
        <v>25</v>
      </c>
      <c r="O30" s="4" t="s">
        <v>76</v>
      </c>
    </row>
    <row r="31" spans="1:15" ht="21" customHeight="1" x14ac:dyDescent="0.35">
      <c r="A31" s="6" t="s">
        <v>309</v>
      </c>
      <c r="B31" s="3" t="s">
        <v>28</v>
      </c>
      <c r="C31" s="3" t="s">
        <v>17</v>
      </c>
      <c r="D31" s="3" t="s">
        <v>211</v>
      </c>
      <c r="E31" s="16" t="s">
        <v>310</v>
      </c>
      <c r="F31" s="3" t="s">
        <v>211</v>
      </c>
      <c r="G31" s="4" t="s">
        <v>75</v>
      </c>
      <c r="H31" s="5">
        <v>6</v>
      </c>
      <c r="I31" s="4"/>
      <c r="J31" s="4" t="s">
        <v>21</v>
      </c>
      <c r="K31" s="4" t="s">
        <v>311</v>
      </c>
      <c r="L31" s="4" t="s">
        <v>23</v>
      </c>
      <c r="M31" s="4" t="s">
        <v>32</v>
      </c>
      <c r="N31" s="4" t="s">
        <v>25</v>
      </c>
      <c r="O31" s="4" t="s">
        <v>58</v>
      </c>
    </row>
    <row r="32" spans="1:15" ht="24.65" customHeight="1" x14ac:dyDescent="0.35">
      <c r="A32" s="6" t="s">
        <v>309</v>
      </c>
      <c r="B32" s="3" t="s">
        <v>28</v>
      </c>
      <c r="C32" s="3" t="s">
        <v>17</v>
      </c>
      <c r="D32" s="3" t="s">
        <v>211</v>
      </c>
      <c r="E32" s="16" t="s">
        <v>312</v>
      </c>
      <c r="F32" s="3" t="s">
        <v>211</v>
      </c>
      <c r="G32" s="4" t="s">
        <v>20</v>
      </c>
      <c r="H32" s="5">
        <v>6</v>
      </c>
      <c r="I32" s="4"/>
      <c r="J32" s="4" t="s">
        <v>21</v>
      </c>
      <c r="K32" s="4" t="s">
        <v>311</v>
      </c>
      <c r="L32" s="4" t="s">
        <v>23</v>
      </c>
      <c r="M32" s="4" t="s">
        <v>32</v>
      </c>
      <c r="N32" s="4" t="s">
        <v>25</v>
      </c>
      <c r="O32" s="4" t="s">
        <v>26</v>
      </c>
    </row>
    <row r="33" spans="1:15" ht="20" x14ac:dyDescent="0.35">
      <c r="A33" s="6" t="s">
        <v>322</v>
      </c>
      <c r="B33" s="6" t="s">
        <v>35</v>
      </c>
      <c r="C33" s="6"/>
      <c r="D33" s="6"/>
      <c r="E33" s="17" t="s">
        <v>323</v>
      </c>
      <c r="F33" s="6" t="s">
        <v>216</v>
      </c>
      <c r="G33" s="9" t="s">
        <v>38</v>
      </c>
      <c r="H33" s="13">
        <v>6</v>
      </c>
      <c r="I33" s="9"/>
      <c r="J33" s="9" t="s">
        <v>21</v>
      </c>
      <c r="K33" s="9" t="s">
        <v>97</v>
      </c>
      <c r="L33" s="4" t="s">
        <v>23</v>
      </c>
      <c r="M33" s="9" t="s">
        <v>32</v>
      </c>
      <c r="N33" s="9" t="s">
        <v>25</v>
      </c>
      <c r="O33" s="4" t="s">
        <v>132</v>
      </c>
    </row>
    <row r="34" spans="1:15" ht="21.65" customHeight="1" x14ac:dyDescent="0.35">
      <c r="A34" s="6" t="s">
        <v>335</v>
      </c>
      <c r="B34" s="3" t="s">
        <v>85</v>
      </c>
      <c r="C34" s="3" t="s">
        <v>17</v>
      </c>
      <c r="D34" s="3" t="s">
        <v>73</v>
      </c>
      <c r="E34" s="16" t="s">
        <v>337</v>
      </c>
      <c r="F34" s="3" t="s">
        <v>73</v>
      </c>
      <c r="G34" s="4" t="s">
        <v>20</v>
      </c>
      <c r="H34" s="4">
        <v>6</v>
      </c>
      <c r="I34" s="4"/>
      <c r="J34" s="4" t="s">
        <v>21</v>
      </c>
      <c r="K34" s="4" t="s">
        <v>22</v>
      </c>
      <c r="L34" s="4" t="s">
        <v>23</v>
      </c>
      <c r="M34" s="4" t="s">
        <v>24</v>
      </c>
      <c r="N34" s="4" t="s">
        <v>25</v>
      </c>
      <c r="O34" s="4" t="s">
        <v>79</v>
      </c>
    </row>
    <row r="35" spans="1:15" ht="18" customHeight="1" x14ac:dyDescent="0.35">
      <c r="A35" s="6" t="s">
        <v>335</v>
      </c>
      <c r="B35" s="3" t="s">
        <v>85</v>
      </c>
      <c r="C35" s="3" t="s">
        <v>17</v>
      </c>
      <c r="D35" s="3" t="s">
        <v>73</v>
      </c>
      <c r="E35" s="16" t="s">
        <v>338</v>
      </c>
      <c r="F35" s="3" t="s">
        <v>73</v>
      </c>
      <c r="G35" s="4" t="s">
        <v>20</v>
      </c>
      <c r="H35" s="4">
        <v>6</v>
      </c>
      <c r="I35" s="4"/>
      <c r="J35" s="4" t="s">
        <v>21</v>
      </c>
      <c r="K35" s="4" t="s">
        <v>22</v>
      </c>
      <c r="L35" s="4" t="s">
        <v>23</v>
      </c>
      <c r="M35" s="4" t="s">
        <v>24</v>
      </c>
      <c r="N35" s="4" t="s">
        <v>25</v>
      </c>
      <c r="O35" s="4" t="s">
        <v>79</v>
      </c>
    </row>
    <row r="36" spans="1:15" ht="22.25" customHeight="1" x14ac:dyDescent="0.35">
      <c r="A36" s="6" t="s">
        <v>371</v>
      </c>
      <c r="B36" s="3" t="s">
        <v>16</v>
      </c>
      <c r="C36" s="3" t="s">
        <v>17</v>
      </c>
      <c r="D36" s="3" t="s">
        <v>211</v>
      </c>
      <c r="E36" s="16" t="s">
        <v>372</v>
      </c>
      <c r="F36" s="3" t="s">
        <v>211</v>
      </c>
      <c r="G36" s="4" t="s">
        <v>20</v>
      </c>
      <c r="H36" s="4">
        <v>6</v>
      </c>
      <c r="I36" s="4"/>
      <c r="J36" s="4" t="s">
        <v>21</v>
      </c>
      <c r="K36" s="4" t="s">
        <v>22</v>
      </c>
      <c r="L36" s="4" t="s">
        <v>23</v>
      </c>
      <c r="M36" s="4" t="s">
        <v>24</v>
      </c>
      <c r="N36" s="4" t="s">
        <v>33</v>
      </c>
      <c r="O36" s="4" t="s">
        <v>26</v>
      </c>
    </row>
    <row r="37" spans="1:15" ht="30" x14ac:dyDescent="0.35">
      <c r="A37" s="6" t="s">
        <v>374</v>
      </c>
      <c r="B37" s="3" t="s">
        <v>28</v>
      </c>
      <c r="C37" s="3" t="s">
        <v>17</v>
      </c>
      <c r="D37" s="3" t="s">
        <v>86</v>
      </c>
      <c r="E37" s="16" t="s">
        <v>375</v>
      </c>
      <c r="F37" s="3" t="s">
        <v>86</v>
      </c>
      <c r="G37" s="4" t="s">
        <v>20</v>
      </c>
      <c r="H37" s="5">
        <v>6</v>
      </c>
      <c r="I37" s="4"/>
      <c r="J37" s="4" t="s">
        <v>21</v>
      </c>
      <c r="K37" s="4" t="s">
        <v>376</v>
      </c>
      <c r="L37" s="4" t="s">
        <v>23</v>
      </c>
      <c r="M37" s="4" t="s">
        <v>32</v>
      </c>
      <c r="N37" s="4" t="s">
        <v>25</v>
      </c>
      <c r="O37" s="4" t="s">
        <v>76</v>
      </c>
    </row>
    <row r="38" spans="1:15" ht="20" x14ac:dyDescent="0.35">
      <c r="A38" s="12" t="s">
        <v>377</v>
      </c>
      <c r="B38" s="3" t="s">
        <v>16</v>
      </c>
      <c r="C38" s="3" t="s">
        <v>17</v>
      </c>
      <c r="D38" s="3" t="s">
        <v>211</v>
      </c>
      <c r="E38" s="16" t="s">
        <v>378</v>
      </c>
      <c r="F38" s="3" t="s">
        <v>211</v>
      </c>
      <c r="G38" s="4" t="s">
        <v>75</v>
      </c>
      <c r="H38" s="5">
        <v>6</v>
      </c>
      <c r="I38" s="4"/>
      <c r="J38" s="4" t="s">
        <v>21</v>
      </c>
      <c r="K38" s="4" t="s">
        <v>260</v>
      </c>
      <c r="L38" s="4" t="s">
        <v>23</v>
      </c>
      <c r="M38" s="4" t="s">
        <v>32</v>
      </c>
      <c r="N38" s="4" t="s">
        <v>33</v>
      </c>
      <c r="O38" s="4" t="s">
        <v>58</v>
      </c>
    </row>
  </sheetData>
  <autoFilter ref="A11:M38"/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40" zoomScaleNormal="40" workbookViewId="0">
      <selection activeCell="N40" sqref="N40"/>
    </sheetView>
  </sheetViews>
  <sheetFormatPr defaultRowHeight="14.5" x14ac:dyDescent="0.35"/>
  <cols>
    <col min="1" max="1" width="19.81640625" customWidth="1"/>
    <col min="2" max="2" width="13.6328125" customWidth="1"/>
    <col min="5" max="5" width="11.453125" customWidth="1"/>
    <col min="7" max="7" width="11.453125" customWidth="1"/>
    <col min="9" max="9" width="12.1796875" customWidth="1"/>
  </cols>
  <sheetData>
    <row r="1" spans="1:15" ht="14.4" x14ac:dyDescent="0.3">
      <c r="A1" t="s">
        <v>399</v>
      </c>
      <c r="B1">
        <f>SUM(H13:H27)</f>
        <v>90</v>
      </c>
    </row>
    <row r="3" spans="1:15" ht="14.4" x14ac:dyDescent="0.3">
      <c r="C3" s="27" t="s">
        <v>85</v>
      </c>
      <c r="D3" s="28" t="s">
        <v>16</v>
      </c>
      <c r="E3" s="29" t="s">
        <v>28</v>
      </c>
      <c r="H3" s="40" t="s">
        <v>17</v>
      </c>
      <c r="I3" s="39"/>
      <c r="J3" s="40"/>
    </row>
    <row r="4" spans="1:15" x14ac:dyDescent="0.35">
      <c r="A4" s="155" t="s">
        <v>394</v>
      </c>
      <c r="B4" s="33">
        <f>H14+H15+H20+H22+H23+H25+H26</f>
        <v>42</v>
      </c>
      <c r="C4" s="32">
        <v>0</v>
      </c>
      <c r="D4" s="30">
        <f>H23</f>
        <v>6</v>
      </c>
      <c r="E4" s="31">
        <f>H14+H15+H20+H22+H25+H26</f>
        <v>36</v>
      </c>
      <c r="F4" s="47" t="s">
        <v>396</v>
      </c>
      <c r="H4" s="41">
        <f>B4</f>
        <v>42</v>
      </c>
      <c r="I4" s="38"/>
      <c r="J4" s="42"/>
    </row>
    <row r="5" spans="1:15" x14ac:dyDescent="0.35">
      <c r="A5" s="156"/>
      <c r="B5" s="44">
        <f>B4/$B$1</f>
        <v>0.46666666666666667</v>
      </c>
      <c r="C5" s="45">
        <f>C4/$B$4</f>
        <v>0</v>
      </c>
      <c r="D5" s="46">
        <f>D4/$B$4</f>
        <v>0.14285714285714285</v>
      </c>
      <c r="E5" s="35">
        <f>E4/$B$4</f>
        <v>0.8571428571428571</v>
      </c>
      <c r="F5" s="48" t="s">
        <v>395</v>
      </c>
      <c r="H5" s="36">
        <f>H4/$B$4</f>
        <v>1</v>
      </c>
      <c r="I5" s="43"/>
      <c r="J5" s="43"/>
    </row>
    <row r="7" spans="1:15" ht="14.4" x14ac:dyDescent="0.3">
      <c r="H7" s="7" t="s">
        <v>17</v>
      </c>
      <c r="I7" s="7" t="s">
        <v>398</v>
      </c>
    </row>
    <row r="8" spans="1:15" x14ac:dyDescent="0.35">
      <c r="A8" s="157" t="s">
        <v>397</v>
      </c>
      <c r="B8" s="42">
        <f>H13+H16+H17+H18+H19+H21+H24+H27</f>
        <v>48</v>
      </c>
      <c r="C8" s="48" t="s">
        <v>396</v>
      </c>
      <c r="D8" s="26"/>
      <c r="E8" s="26"/>
      <c r="H8" s="42">
        <f>H21+H24</f>
        <v>12</v>
      </c>
      <c r="I8" s="42">
        <f>H13+H16+H17+H18+H19+H21+H24+H27</f>
        <v>48</v>
      </c>
    </row>
    <row r="9" spans="1:15" x14ac:dyDescent="0.35">
      <c r="A9" s="158"/>
      <c r="B9" s="34">
        <f>B8/B1</f>
        <v>0.53333333333333333</v>
      </c>
      <c r="C9" s="48" t="s">
        <v>395</v>
      </c>
      <c r="D9" s="26"/>
      <c r="E9" s="26"/>
      <c r="H9" s="36">
        <f>H8/$B$8</f>
        <v>0.25</v>
      </c>
      <c r="I9" s="37">
        <f>I8/$B$8</f>
        <v>1</v>
      </c>
    </row>
    <row r="12" spans="1:15" ht="30.65" customHeight="1" x14ac:dyDescent="0.3">
      <c r="A12" s="18" t="s">
        <v>0</v>
      </c>
      <c r="B12" s="1" t="s">
        <v>1</v>
      </c>
      <c r="C12" s="1" t="s">
        <v>2</v>
      </c>
      <c r="D12" s="1" t="s">
        <v>3</v>
      </c>
      <c r="E12" s="15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2" t="s">
        <v>14</v>
      </c>
    </row>
    <row r="13" spans="1:15" ht="27" customHeight="1" x14ac:dyDescent="0.35">
      <c r="A13" s="6" t="s">
        <v>34</v>
      </c>
      <c r="B13" s="3" t="s">
        <v>35</v>
      </c>
      <c r="C13" s="3"/>
      <c r="D13" s="3"/>
      <c r="E13" s="16" t="s">
        <v>36</v>
      </c>
      <c r="F13" s="3" t="s">
        <v>37</v>
      </c>
      <c r="G13" s="4" t="s">
        <v>38</v>
      </c>
      <c r="H13" s="4">
        <v>6</v>
      </c>
      <c r="I13" s="4"/>
      <c r="J13" s="4" t="s">
        <v>39</v>
      </c>
      <c r="K13" s="4" t="s">
        <v>40</v>
      </c>
      <c r="L13" s="4" t="s">
        <v>41</v>
      </c>
      <c r="M13" s="4" t="s">
        <v>24</v>
      </c>
      <c r="N13" s="4" t="s">
        <v>33</v>
      </c>
      <c r="O13" s="4" t="s">
        <v>42</v>
      </c>
    </row>
    <row r="14" spans="1:15" ht="20" x14ac:dyDescent="0.35">
      <c r="A14" s="6" t="s">
        <v>60</v>
      </c>
      <c r="B14" s="3" t="s">
        <v>28</v>
      </c>
      <c r="C14" s="3" t="s">
        <v>17</v>
      </c>
      <c r="D14" s="3" t="s">
        <v>29</v>
      </c>
      <c r="E14" s="16" t="s">
        <v>61</v>
      </c>
      <c r="F14" s="3" t="s">
        <v>29</v>
      </c>
      <c r="G14" s="4" t="s">
        <v>20</v>
      </c>
      <c r="H14" s="4">
        <v>6</v>
      </c>
      <c r="I14" s="7"/>
      <c r="J14" s="4" t="s">
        <v>39</v>
      </c>
      <c r="K14" s="4" t="s">
        <v>40</v>
      </c>
      <c r="L14" s="4" t="s">
        <v>41</v>
      </c>
      <c r="M14" s="4" t="s">
        <v>24</v>
      </c>
      <c r="N14" s="4" t="s">
        <v>25</v>
      </c>
      <c r="O14" s="4" t="s">
        <v>26</v>
      </c>
    </row>
    <row r="15" spans="1:15" ht="15" customHeight="1" x14ac:dyDescent="0.35">
      <c r="A15" s="6" t="s">
        <v>60</v>
      </c>
      <c r="B15" s="3" t="s">
        <v>28</v>
      </c>
      <c r="C15" s="3" t="s">
        <v>17</v>
      </c>
      <c r="D15" s="3" t="s">
        <v>29</v>
      </c>
      <c r="E15" s="16" t="s">
        <v>61</v>
      </c>
      <c r="F15" s="3" t="s">
        <v>29</v>
      </c>
      <c r="G15" s="4" t="s">
        <v>20</v>
      </c>
      <c r="H15" s="4">
        <v>6</v>
      </c>
      <c r="I15" s="9" t="s">
        <v>62</v>
      </c>
      <c r="J15" s="4" t="s">
        <v>39</v>
      </c>
      <c r="K15" s="4" t="s">
        <v>40</v>
      </c>
      <c r="L15" s="4" t="s">
        <v>41</v>
      </c>
      <c r="M15" s="4" t="s">
        <v>32</v>
      </c>
      <c r="N15" s="4" t="s">
        <v>25</v>
      </c>
      <c r="O15" s="4" t="s">
        <v>26</v>
      </c>
    </row>
    <row r="16" spans="1:15" ht="25.25" customHeight="1" x14ac:dyDescent="0.35">
      <c r="A16" s="6" t="s">
        <v>81</v>
      </c>
      <c r="B16" s="3" t="s">
        <v>35</v>
      </c>
      <c r="C16" s="3"/>
      <c r="D16" s="3"/>
      <c r="E16" s="16" t="s">
        <v>82</v>
      </c>
      <c r="F16" s="3" t="s">
        <v>83</v>
      </c>
      <c r="G16" s="4" t="s">
        <v>38</v>
      </c>
      <c r="H16" s="4">
        <v>6</v>
      </c>
      <c r="I16" s="9"/>
      <c r="J16" s="4" t="s">
        <v>39</v>
      </c>
      <c r="K16" s="4" t="s">
        <v>40</v>
      </c>
      <c r="L16" s="4" t="s">
        <v>41</v>
      </c>
      <c r="M16" s="4" t="s">
        <v>24</v>
      </c>
      <c r="N16" s="4" t="s">
        <v>33</v>
      </c>
      <c r="O16" s="9" t="s">
        <v>58</v>
      </c>
    </row>
    <row r="17" spans="1:15" ht="30" x14ac:dyDescent="0.35">
      <c r="A17" s="6" t="s">
        <v>81</v>
      </c>
      <c r="B17" s="3" t="s">
        <v>35</v>
      </c>
      <c r="C17" s="3"/>
      <c r="D17" s="3"/>
      <c r="E17" s="16" t="s">
        <v>82</v>
      </c>
      <c r="F17" s="3" t="s">
        <v>83</v>
      </c>
      <c r="G17" s="4" t="s">
        <v>38</v>
      </c>
      <c r="H17" s="4">
        <v>6</v>
      </c>
      <c r="I17" s="9" t="s">
        <v>62</v>
      </c>
      <c r="J17" s="4" t="s">
        <v>39</v>
      </c>
      <c r="K17" s="4" t="s">
        <v>40</v>
      </c>
      <c r="L17" s="4" t="s">
        <v>41</v>
      </c>
      <c r="M17" s="4" t="s">
        <v>32</v>
      </c>
      <c r="N17" s="4" t="s">
        <v>33</v>
      </c>
      <c r="O17" s="9" t="s">
        <v>58</v>
      </c>
    </row>
    <row r="18" spans="1:15" ht="30" x14ac:dyDescent="0.35">
      <c r="A18" s="6" t="s">
        <v>168</v>
      </c>
      <c r="B18" s="3" t="s">
        <v>35</v>
      </c>
      <c r="C18" s="3"/>
      <c r="D18" s="3"/>
      <c r="E18" s="16" t="s">
        <v>169</v>
      </c>
      <c r="F18" s="3" t="s">
        <v>45</v>
      </c>
      <c r="G18" s="4" t="s">
        <v>38</v>
      </c>
      <c r="H18" s="5">
        <v>6</v>
      </c>
      <c r="I18" s="4"/>
      <c r="J18" s="4" t="s">
        <v>39</v>
      </c>
      <c r="K18" s="4" t="s">
        <v>40</v>
      </c>
      <c r="L18" s="4" t="s">
        <v>41</v>
      </c>
      <c r="M18" s="4" t="s">
        <v>32</v>
      </c>
      <c r="N18" s="4" t="s">
        <v>25</v>
      </c>
      <c r="O18" s="4" t="s">
        <v>144</v>
      </c>
    </row>
    <row r="19" spans="1:15" ht="24.65" customHeight="1" x14ac:dyDescent="0.35">
      <c r="A19" s="6" t="s">
        <v>188</v>
      </c>
      <c r="B19" s="3" t="s">
        <v>35</v>
      </c>
      <c r="C19" s="3"/>
      <c r="D19" s="3"/>
      <c r="E19" s="16" t="s">
        <v>189</v>
      </c>
      <c r="F19" s="3" t="s">
        <v>103</v>
      </c>
      <c r="G19" s="4" t="s">
        <v>38</v>
      </c>
      <c r="H19" s="4">
        <v>6</v>
      </c>
      <c r="I19" s="4"/>
      <c r="J19" s="4" t="s">
        <v>39</v>
      </c>
      <c r="K19" s="4" t="s">
        <v>40</v>
      </c>
      <c r="L19" s="4" t="s">
        <v>41</v>
      </c>
      <c r="M19" s="4" t="s">
        <v>24</v>
      </c>
      <c r="N19" s="4" t="s">
        <v>33</v>
      </c>
      <c r="O19" s="9" t="s">
        <v>58</v>
      </c>
    </row>
    <row r="20" spans="1:15" ht="20" x14ac:dyDescent="0.35">
      <c r="A20" s="6" t="s">
        <v>192</v>
      </c>
      <c r="B20" s="3" t="s">
        <v>28</v>
      </c>
      <c r="C20" s="3" t="s">
        <v>17</v>
      </c>
      <c r="D20" s="3" t="s">
        <v>172</v>
      </c>
      <c r="E20" s="17" t="s">
        <v>193</v>
      </c>
      <c r="F20" s="3" t="s">
        <v>172</v>
      </c>
      <c r="G20" s="4" t="s">
        <v>20</v>
      </c>
      <c r="H20" s="4">
        <v>6</v>
      </c>
      <c r="I20" s="4"/>
      <c r="J20" s="4" t="s">
        <v>39</v>
      </c>
      <c r="K20" s="4" t="s">
        <v>40</v>
      </c>
      <c r="L20" s="4" t="s">
        <v>41</v>
      </c>
      <c r="M20" s="4" t="s">
        <v>24</v>
      </c>
      <c r="N20" s="4" t="s">
        <v>25</v>
      </c>
      <c r="O20" s="4" t="s">
        <v>26</v>
      </c>
    </row>
    <row r="21" spans="1:15" ht="19.75" customHeight="1" x14ac:dyDescent="0.35">
      <c r="A21" s="6" t="s">
        <v>266</v>
      </c>
      <c r="B21" s="3" t="s">
        <v>28</v>
      </c>
      <c r="C21" s="3" t="s">
        <v>17</v>
      </c>
      <c r="D21" s="3" t="s">
        <v>83</v>
      </c>
      <c r="E21" s="16" t="s">
        <v>268</v>
      </c>
      <c r="F21" s="3" t="s">
        <v>83</v>
      </c>
      <c r="G21" s="4" t="s">
        <v>75</v>
      </c>
      <c r="H21" s="4">
        <v>6</v>
      </c>
      <c r="I21" s="7"/>
      <c r="J21" s="4" t="s">
        <v>39</v>
      </c>
      <c r="K21" s="4" t="s">
        <v>40</v>
      </c>
      <c r="L21" s="4" t="s">
        <v>41</v>
      </c>
      <c r="M21" s="4" t="s">
        <v>24</v>
      </c>
      <c r="N21" s="4" t="s">
        <v>33</v>
      </c>
      <c r="O21" s="4" t="s">
        <v>26</v>
      </c>
    </row>
    <row r="22" spans="1:15" ht="30" x14ac:dyDescent="0.35">
      <c r="A22" s="6" t="s">
        <v>266</v>
      </c>
      <c r="B22" s="3" t="s">
        <v>28</v>
      </c>
      <c r="C22" s="3" t="s">
        <v>17</v>
      </c>
      <c r="D22" s="3" t="s">
        <v>83</v>
      </c>
      <c r="E22" s="16" t="s">
        <v>268</v>
      </c>
      <c r="F22" s="3" t="s">
        <v>83</v>
      </c>
      <c r="G22" s="4" t="s">
        <v>20</v>
      </c>
      <c r="H22" s="4">
        <v>6</v>
      </c>
      <c r="I22" s="9" t="s">
        <v>62</v>
      </c>
      <c r="J22" s="4" t="s">
        <v>39</v>
      </c>
      <c r="K22" s="4" t="s">
        <v>40</v>
      </c>
      <c r="L22" s="4" t="s">
        <v>41</v>
      </c>
      <c r="M22" s="4" t="s">
        <v>32</v>
      </c>
      <c r="N22" s="4" t="s">
        <v>33</v>
      </c>
      <c r="O22" s="4" t="s">
        <v>26</v>
      </c>
    </row>
    <row r="23" spans="1:15" ht="20" x14ac:dyDescent="0.35">
      <c r="A23" s="6" t="s">
        <v>282</v>
      </c>
      <c r="B23" s="3" t="s">
        <v>16</v>
      </c>
      <c r="C23" s="3" t="s">
        <v>17</v>
      </c>
      <c r="D23" s="3" t="s">
        <v>86</v>
      </c>
      <c r="E23" s="16" t="s">
        <v>283</v>
      </c>
      <c r="F23" s="3" t="s">
        <v>86</v>
      </c>
      <c r="G23" s="4" t="s">
        <v>20</v>
      </c>
      <c r="H23" s="4">
        <v>6</v>
      </c>
      <c r="I23" s="4"/>
      <c r="J23" s="4" t="s">
        <v>39</v>
      </c>
      <c r="K23" s="4" t="s">
        <v>40</v>
      </c>
      <c r="L23" s="4" t="s">
        <v>41</v>
      </c>
      <c r="M23" s="4" t="s">
        <v>32</v>
      </c>
      <c r="N23" s="4" t="s">
        <v>33</v>
      </c>
      <c r="O23" s="4" t="s">
        <v>26</v>
      </c>
    </row>
    <row r="24" spans="1:15" ht="20.399999999999999" customHeight="1" x14ac:dyDescent="0.35">
      <c r="A24" s="6" t="s">
        <v>287</v>
      </c>
      <c r="B24" s="3" t="s">
        <v>28</v>
      </c>
      <c r="C24" s="3" t="s">
        <v>17</v>
      </c>
      <c r="D24" s="3" t="s">
        <v>73</v>
      </c>
      <c r="E24" s="16" t="s">
        <v>288</v>
      </c>
      <c r="F24" s="3" t="s">
        <v>73</v>
      </c>
      <c r="G24" s="4" t="s">
        <v>75</v>
      </c>
      <c r="H24" s="4">
        <v>6</v>
      </c>
      <c r="I24" s="4"/>
      <c r="J24" s="4" t="s">
        <v>39</v>
      </c>
      <c r="K24" s="4" t="s">
        <v>40</v>
      </c>
      <c r="L24" s="4" t="s">
        <v>41</v>
      </c>
      <c r="M24" s="4" t="s">
        <v>24</v>
      </c>
      <c r="N24" s="4" t="s">
        <v>25</v>
      </c>
      <c r="O24" s="4" t="s">
        <v>289</v>
      </c>
    </row>
    <row r="25" spans="1:15" ht="27" customHeight="1" x14ac:dyDescent="0.35">
      <c r="A25" s="6" t="s">
        <v>287</v>
      </c>
      <c r="B25" s="3" t="s">
        <v>28</v>
      </c>
      <c r="C25" s="3" t="s">
        <v>17</v>
      </c>
      <c r="D25" s="3" t="s">
        <v>73</v>
      </c>
      <c r="E25" s="16" t="s">
        <v>290</v>
      </c>
      <c r="F25" s="3" t="s">
        <v>73</v>
      </c>
      <c r="G25" s="4" t="s">
        <v>20</v>
      </c>
      <c r="H25" s="4">
        <v>6</v>
      </c>
      <c r="I25" s="4"/>
      <c r="J25" s="4" t="s">
        <v>39</v>
      </c>
      <c r="K25" s="4" t="s">
        <v>40</v>
      </c>
      <c r="L25" s="4" t="s">
        <v>41</v>
      </c>
      <c r="M25" s="4" t="s">
        <v>24</v>
      </c>
      <c r="N25" s="4" t="s">
        <v>25</v>
      </c>
      <c r="O25" s="4" t="s">
        <v>79</v>
      </c>
    </row>
    <row r="26" spans="1:15" ht="28.25" customHeight="1" x14ac:dyDescent="0.35">
      <c r="A26" s="6" t="s">
        <v>318</v>
      </c>
      <c r="B26" s="3" t="s">
        <v>28</v>
      </c>
      <c r="C26" s="3" t="s">
        <v>17</v>
      </c>
      <c r="D26" s="3" t="s">
        <v>70</v>
      </c>
      <c r="E26" s="16" t="s">
        <v>319</v>
      </c>
      <c r="F26" s="3" t="s">
        <v>70</v>
      </c>
      <c r="G26" s="4" t="s">
        <v>20</v>
      </c>
      <c r="H26" s="4">
        <v>6</v>
      </c>
      <c r="I26" s="4"/>
      <c r="J26" s="4" t="s">
        <v>39</v>
      </c>
      <c r="K26" s="4" t="s">
        <v>40</v>
      </c>
      <c r="L26" s="4" t="s">
        <v>41</v>
      </c>
      <c r="M26" s="4" t="s">
        <v>24</v>
      </c>
      <c r="N26" s="4" t="s">
        <v>33</v>
      </c>
      <c r="O26" s="4" t="s">
        <v>79</v>
      </c>
    </row>
    <row r="27" spans="1:15" ht="25.25" customHeight="1" x14ac:dyDescent="0.35">
      <c r="A27" s="6" t="s">
        <v>390</v>
      </c>
      <c r="B27" s="3" t="s">
        <v>35</v>
      </c>
      <c r="C27" s="3"/>
      <c r="D27" s="3"/>
      <c r="E27" s="16" t="s">
        <v>391</v>
      </c>
      <c r="F27" s="3" t="s">
        <v>45</v>
      </c>
      <c r="G27" s="4" t="s">
        <v>38</v>
      </c>
      <c r="H27" s="5">
        <v>6</v>
      </c>
      <c r="I27" s="4"/>
      <c r="J27" s="4" t="s">
        <v>39</v>
      </c>
      <c r="K27" s="4" t="s">
        <v>40</v>
      </c>
      <c r="L27" s="4" t="s">
        <v>41</v>
      </c>
      <c r="M27" s="4" t="s">
        <v>32</v>
      </c>
      <c r="N27" s="4" t="s">
        <v>25</v>
      </c>
      <c r="O27" s="4" t="s">
        <v>144</v>
      </c>
    </row>
  </sheetData>
  <autoFilter ref="A11:M27"/>
  <mergeCells count="2">
    <mergeCell ref="A4:A5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database Dicatech 20132014</vt:lpstr>
      <vt:lpstr>SINTESI</vt:lpstr>
      <vt:lpstr>L7 BARI</vt:lpstr>
      <vt:lpstr>L7 civile-ambientale Taranto</vt:lpstr>
      <vt:lpstr>L7 civile FOGGIA</vt:lpstr>
      <vt:lpstr>L23 edile</vt:lpstr>
      <vt:lpstr>LM35 CIVILE BARI</vt:lpstr>
      <vt:lpstr>LM23 bari</vt:lpstr>
      <vt:lpstr>LM35 CIVILE TARANTO</vt:lpstr>
      <vt:lpstr>LM24</vt:lpstr>
      <vt:lpstr>L7 civile </vt:lpstr>
      <vt:lpstr>L7 ambientale</vt:lpstr>
      <vt:lpstr>L7 civile-ambientale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2014-05-27T10:48:54Z</dcterms:created>
  <dcterms:modified xsi:type="dcterms:W3CDTF">2014-05-27T11:08:29Z</dcterms:modified>
</cp:coreProperties>
</file>